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caustm01fscp010\abs\Retail Securitisation\Qtrly Servicer Reports - 2024-1\2025\202504\"/>
    </mc:Choice>
  </mc:AlternateContent>
  <xr:revisionPtr revIDLastSave="0" documentId="13_ncr:1_{879B842D-065C-4D3B-9126-C800DB5DA0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22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Tables'!$B$1:$S$270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2" l="1"/>
  <c r="A23" i="122"/>
  <c r="C7" i="85" l="1"/>
  <c r="B7" i="85"/>
  <c r="B81" i="107"/>
  <c r="B80" i="107"/>
  <c r="B79" i="107"/>
  <c r="B78" i="107"/>
  <c r="B77" i="107"/>
  <c r="B76" i="107"/>
  <c r="B75" i="107"/>
  <c r="B74" i="107"/>
  <c r="B73" i="107"/>
  <c r="B72" i="107"/>
  <c r="B71" i="107"/>
  <c r="B70" i="107"/>
  <c r="B69" i="107"/>
  <c r="D7" i="85" l="1"/>
  <c r="B59" i="107" l="1"/>
  <c r="B58" i="107"/>
  <c r="B57" i="107"/>
  <c r="B56" i="107"/>
  <c r="B55" i="107"/>
  <c r="B54" i="107"/>
  <c r="B53" i="107"/>
  <c r="B52" i="107"/>
  <c r="B51" i="107"/>
  <c r="B50" i="107"/>
  <c r="B49" i="107"/>
  <c r="B48" i="107"/>
  <c r="B47" i="107"/>
  <c r="B37" i="107" l="1"/>
  <c r="B36" i="107"/>
  <c r="B35" i="107"/>
  <c r="B34" i="107"/>
  <c r="B33" i="107"/>
  <c r="B32" i="107"/>
  <c r="B31" i="107"/>
  <c r="B30" i="107"/>
  <c r="B29" i="107"/>
  <c r="B28" i="107"/>
  <c r="B27" i="107"/>
  <c r="B26" i="107"/>
  <c r="B25" i="107"/>
  <c r="B4" i="85"/>
  <c r="B5" i="85" s="1"/>
  <c r="B6" i="85" s="1"/>
  <c r="C4" i="85" l="1"/>
  <c r="A166" i="122"/>
  <c r="A165" i="122"/>
  <c r="A164" i="122"/>
  <c r="A163" i="122"/>
  <c r="A162" i="122"/>
  <c r="A161" i="122"/>
  <c r="A160" i="122"/>
  <c r="A159" i="122"/>
  <c r="A158" i="122"/>
  <c r="A157" i="122"/>
  <c r="A156" i="122"/>
  <c r="A155" i="122"/>
  <c r="A154" i="122"/>
  <c r="A153" i="122"/>
  <c r="A152" i="122"/>
  <c r="A151" i="122"/>
  <c r="A150" i="122"/>
  <c r="A149" i="122"/>
  <c r="A148" i="122"/>
  <c r="A147" i="122"/>
  <c r="A146" i="122"/>
  <c r="A24" i="122"/>
  <c r="B3" i="107"/>
  <c r="B11" i="107"/>
  <c r="B10" i="107"/>
  <c r="B8" i="107"/>
  <c r="B7" i="107"/>
  <c r="B5" i="107"/>
  <c r="B4" i="107"/>
  <c r="C5" i="85" l="1"/>
  <c r="C6" i="85" s="1"/>
  <c r="D6" i="85" s="1"/>
  <c r="B9" i="107"/>
  <c r="B12" i="107"/>
  <c r="B6" i="107"/>
  <c r="D5" i="85" l="1"/>
  <c r="B14" i="107"/>
  <c r="B13" i="107"/>
  <c r="B15" i="107"/>
  <c r="D4" i="8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CE0195C4-9A15-4FB2-AC8C-B73EF4F3381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167AD9E5-97DA-4D3D-BEC0-ED9A2F713F2B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F951927A-254E-4B52-B3ED-E6DC77CFFE4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057976F8-803A-43B5-A3D6-5333CB0CCEAE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BD495E17-9E7E-4AEC-B94F-B36FEE6B99D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91D0F038-9DF9-4AEF-B594-F1A092805979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PUREVDORJ URANBILEG</author>
  </authors>
  <commentList>
    <comment ref="B7" authorId="0" shapeId="0" xr:uid="{8B034CA3-5CC6-40DF-8FBC-4E43A81DD7D0}">
      <text>
        <r>
          <rPr>
            <sz val="9"/>
            <color indexed="81"/>
            <rFont val="Tahoma"/>
            <charset val="1"/>
          </rPr>
          <t>Calculated based on only outstanding principal amount</t>
        </r>
      </text>
    </comment>
    <comment ref="C7" authorId="0" shapeId="0" xr:uid="{0FFDABFE-D562-48CB-A5BB-1ED9D56CD61D}">
      <text>
        <r>
          <rPr>
            <sz val="9"/>
            <color indexed="81"/>
            <rFont val="Tahoma"/>
            <family val="2"/>
          </rPr>
          <t>Includes interest and ODI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1736D5D6-72A9-449F-A428-48F64CBEDAE3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F27C9102-01A1-4EC9-8E92-343810C6FCDB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397BF392-C805-4FC6-9F45-53829A7F968E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<sst xmlns="http://schemas.openxmlformats.org/spreadsheetml/2006/main" count="481" uniqueCount="320">
  <si>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</si>
  <si>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</si>
  <si>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</si>
  <si>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</si>
  <si>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</si>
  <si>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</si>
  <si>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</si>
  <si>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</si>
  <si>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</si>
  <si>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</si>
  <si>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</si>
  <si>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</si>
  <si>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</si>
  <si>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</si>
  <si>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</si>
  <si>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</si>
  <si>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</si>
  <si>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</si>
  <si>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</si>
  <si>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</si>
  <si>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</si>
  <si>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</si>
  <si>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</si>
  <si>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</si>
  <si>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</si>
  <si>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</si>
  <si>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</si>
  <si>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</si>
  <si>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</si>
  <si>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</si>
  <si>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</si>
  <si>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</si>
  <si>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</si>
  <si>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</si>
  <si>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</si>
  <si>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</si>
  <si>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</si>
  <si>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</si>
  <si>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</si>
  <si>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</si>
  <si>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</si>
  <si>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</si>
  <si>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</si>
  <si>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</si>
  <si>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</si>
  <si>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</si>
  <si>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</si>
  <si>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</si>
  <si>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</si>
  <si>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</si>
  <si>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</si>
  <si>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</si>
  <si>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</si>
  <si>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</si>
  <si>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</si>
  <si>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</si>
  <si>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</si>
  <si>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</si>
  <si>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</si>
  <si>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</si>
  <si>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</si>
  <si>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</si>
  <si>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</si>
  <si>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</si>
  <si>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</si>
  <si>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</si>
  <si>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</si>
  <si>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</si>
  <si>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</si>
  <si>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</si>
  <si>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</si>
  <si>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</si>
  <si>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</si>
  <si>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</si>
  <si>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</si>
  <si>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</si>
  <si>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</si>
  <si>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</si>
  <si>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</si>
  <si>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</si>
  <si>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</si>
  <si>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</si>
  <si>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</si>
  <si>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</si>
  <si>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</si>
  <si>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</si>
  <si>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</si>
  <si>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</si>
  <si>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</si>
  <si>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</si>
  <si>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</si>
  <si>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</si>
  <si>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</si>
  <si>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</si>
  <si>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</si>
  <si>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</si>
  <si>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</si>
  <si>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</si>
  <si>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</si>
  <si>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</si>
  <si>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</si>
  <si>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</si>
  <si>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</si>
  <si>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</si>
  <si>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</si>
  <si>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</si>
  <si>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</si>
  <si>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</si>
  <si>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</si>
  <si>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</si>
  <si>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</si>
  <si>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</si>
  <si>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</si>
  <si>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</si>
  <si>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</si>
  <si>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</si>
  <si>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</si>
  <si>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</si>
  <si>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</si>
  <si>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</si>
  <si>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</si>
  <si>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</si>
  <si>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</si>
  <si>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</si>
  <si>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</si>
  <si>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</si>
  <si>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</si>
  <si>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</si>
  <si>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</si>
  <si>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</si>
  <si>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</si>
  <si>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</si>
  <si>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</si>
  <si>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</si>
  <si>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</si>
  <si>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</si>
  <si>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</si>
  <si>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</si>
  <si>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</si>
  <si>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</si>
  <si>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</si>
  <si>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</si>
  <si>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</si>
  <si>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</si>
  <si>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</si>
  <si>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</si>
  <si>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</si>
  <si>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0 - 30 Days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</si>
  <si>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</si>
  <si>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</si>
  <si>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</si>
  <si>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</si>
  <si>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</si>
  <si>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</si>
  <si>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</si>
  <si>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</si>
  <si>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</si>
  <si>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</si>
  <si>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</si>
  <si>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1. 0 - 30 Days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</si>
  <si>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</si>
  <si>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</si>
  <si>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</si>
  <si>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</si>
  <si>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</si>
  <si>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</si>
  <si>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</si>
  <si>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</si>
  <si>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</si>
  <si>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</si>
  <si>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</si>
  <si>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</si>
  <si>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</si>
  <si>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</si>
  <si>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</si>
  <si>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</si>
  <si>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</si>
  <si>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CONSTRUCTION EQUIPMENT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</si>
  <si>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</si>
  <si>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</si>
  <si>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</si>
  <si>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</si>
  <si>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</si>
  <si>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</si>
  <si>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</si>
  <si>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</si>
  <si>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</si>
  <si>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</si>
  <si>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</si>
  <si>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</si>
  <si>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</si>
  <si>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</si>
  <si>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</si>
  <si>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</si>
  <si>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</si>
  <si>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6 to 10</t>
  </si>
  <si>
    <t>41+ %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</si>
  <si>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</si>
  <si>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</si>
  <si>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</si>
  <si>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</si>
  <si>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</si>
  <si>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</si>
  <si>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</si>
  <si>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</si>
  <si>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01. 10% to 20%</t>
  </si>
  <si>
    <t>02. 21% to 30%</t>
  </si>
  <si>
    <t>03. 31% to 40%</t>
  </si>
  <si>
    <t>04. 41% to 50%</t>
  </si>
  <si>
    <t>05. 51% to 60%</t>
  </si>
  <si>
    <t>06. 61% to 70%</t>
  </si>
  <si>
    <t>07. 71% to 80%</t>
  </si>
  <si>
    <t>08. 81% to 90%</t>
  </si>
  <si>
    <t>09. 91% to 100%</t>
  </si>
  <si>
    <t>USed</t>
  </si>
  <si>
    <t>Refinance - Hardship</t>
  </si>
  <si>
    <t>0% to 1%</t>
  </si>
  <si>
    <t>1.01% to 2%</t>
  </si>
  <si>
    <t>2.01% to 3%</t>
  </si>
  <si>
    <t>01. 0% to 1%</t>
  </si>
  <si>
    <t>02. 1.01% to 2%</t>
  </si>
  <si>
    <t>03. 2.01% to 3%</t>
  </si>
  <si>
    <t>04. 3.01% to 4%</t>
  </si>
  <si>
    <t>05. 4.01% to 5%</t>
  </si>
  <si>
    <t>06. 5.01% to 6%</t>
  </si>
  <si>
    <t>07. 6.01% to 7%</t>
  </si>
  <si>
    <t>08. 7.01% to 8%</t>
  </si>
  <si>
    <t>09. 8.01% to 9%</t>
  </si>
  <si>
    <t>10. 9.01% to 10%</t>
  </si>
  <si>
    <t>11. 10.01% to 11%</t>
  </si>
  <si>
    <t>12. 11.01% to 12%</t>
  </si>
  <si>
    <t>13. &gt; 12%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</si>
  <si>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</si>
  <si>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</si>
  <si>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</si>
  <si>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</si>
  <si>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</si>
  <si>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</si>
  <si>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</si>
  <si>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</si>
  <si>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</si>
  <si>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</si>
  <si>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</si>
  <si>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</si>
  <si>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</si>
  <si>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</si>
  <si>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</si>
  <si>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COMPACT WHEEL LOADER</t>
  </si>
  <si>
    <t>CRAWLER EXCAVATOR</t>
  </si>
  <si>
    <t>GRADER</t>
  </si>
  <si>
    <t>MIDI CRAWLER EXCAVATOR</t>
  </si>
  <si>
    <t>SCRAPERS</t>
  </si>
  <si>
    <t>WHEEL LOADERS</t>
  </si>
  <si>
    <t>CRAWLER  DOZER</t>
  </si>
  <si>
    <t>MATERIALS HANDLING EQUIPMENT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</si>
  <si>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</si>
  <si>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</si>
  <si>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</si>
  <si>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</si>
  <si>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</si>
  <si>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</si>
  <si>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</si>
  <si>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</si>
  <si>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</si>
  <si>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</si>
  <si>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</si>
  <si>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</si>
  <si>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</si>
  <si>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</si>
  <si>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</si>
  <si>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</si>
  <si>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</si>
  <si>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Class A Notes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</si>
  <si>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</si>
  <si>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</si>
  <si>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</si>
  <si>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</si>
  <si>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</si>
  <si>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</si>
  <si>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</si>
  <si>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</si>
  <si>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</si>
  <si>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</si>
  <si>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</si>
  <si>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>Invested Amount as at Previous Payment Date:  7 June 2024</t>
  </si>
  <si>
    <t>Stated Amount as at Previous Payment Date:  7 June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</si>
  <si>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</si>
  <si>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</si>
  <si>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</si>
  <si>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</si>
  <si>
    <t>CNHI CAPITAL AUSTRALIA RECEIVABLES TRUST SERIES 2024-1 (TERM DEAL)</t>
  </si>
  <si>
    <t/>
  </si>
  <si>
    <t>Other - Medium</t>
  </si>
  <si>
    <t>Trailers</t>
  </si>
  <si>
    <t>2027Q2</t>
  </si>
  <si>
    <t>2027Q3</t>
  </si>
  <si>
    <t>2027Q4</t>
  </si>
  <si>
    <t>2028Q1</t>
  </si>
  <si>
    <t>2028Q2</t>
  </si>
  <si>
    <t>2028Q3</t>
  </si>
  <si>
    <t>2028Q4</t>
  </si>
  <si>
    <t>Semi-Annual</t>
  </si>
  <si>
    <t>Invested Amount as at Previous Payment Date:  16 August 2024</t>
  </si>
  <si>
    <t>Stated Amount as at Previous Payment Date:  16 August 2024</t>
  </si>
  <si>
    <t>Invested Amount as at Payment Date:  18 November 2024</t>
  </si>
  <si>
    <t>Stated Amount as at Payment Date:  18 November 2024</t>
  </si>
  <si>
    <t>Bond Factor at Payment Date:  18 November 2024</t>
  </si>
  <si>
    <t>Coupon Entitlement to be paid out on the current Payment Date: 18 November 2024</t>
  </si>
  <si>
    <t>Invested Amount as at Previous Payment Date:  18 November 2024</t>
  </si>
  <si>
    <t>Stated Amount as at Previous Payment Date:  18 November 2024</t>
  </si>
  <si>
    <t>Invested Amount as at Payment Date:  17 February 2025</t>
  </si>
  <si>
    <t>Stated Amount as at Payment Date:  17 February 2025</t>
  </si>
  <si>
    <t>Bond Factor at Payment Date:  17 February 2025</t>
  </si>
  <si>
    <t>Coupon Entitlement to be paid out on the current Payment Date: 17 February 2025</t>
  </si>
  <si>
    <t>Invested Amount as at Previous Payment Date:  17 February 2025</t>
  </si>
  <si>
    <t>Stated Amount as at Previous Payment Date:  17 February 2025</t>
  </si>
  <si>
    <t>Invested Amount as at Payment Date:  16 May 2025</t>
  </si>
  <si>
    <t>Stated Amount as at Payment Date:  16 May 2025</t>
  </si>
  <si>
    <t>Bond Factor at Payment Date:  16 May 2025</t>
  </si>
  <si>
    <t>Coupon Entitlement to be paid out on the current Payment Date: 16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</si>
</sst>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33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6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2" fillId="0" borderId="2" xfId="12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0" fontId="2" fillId="0" borderId="0" xfId="3" applyNumberFormat="1" applyFont="1"/>
    <xf numFmtId="168" fontId="0" fillId="0" borderId="0" xfId="0" quotePrefix="1" applyNumberFormat="1"/>
    <xf numFmtId="0" fontId="28" fillId="6" borderId="17" xfId="0" applyFont="1" applyFill="1" applyBorder="1"/>
    <xf numFmtId="10" fontId="2" fillId="0" borderId="9" xfId="3" applyNumberFormat="1" applyFont="1" applyBorder="1"/>
    <xf numFmtId="9" fontId="2" fillId="0" borderId="2" xfId="3" applyFont="1" applyBorder="1"/>
    <xf numFmtId="10" fontId="2" fillId="0" borderId="12" xfId="3" applyNumberFormat="1" applyFont="1" applyBorder="1"/>
    <xf numFmtId="10" fontId="2" fillId="0" borderId="0" xfId="12" applyNumberFormat="1" applyFont="1"/>
    <xf numFmtId="10" fontId="2" fillId="0" borderId="2" xfId="12" applyNumberFormat="1" applyFont="1" applyBorder="1"/>
    <xf numFmtId="168" fontId="2" fillId="0" borderId="2" xfId="12" applyNumberFormat="1" applyFont="1" applyFill="1" applyBorder="1"/>
  </cellXfs>
  <cellStyles count="16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Defaults'!$A$4:$A$7</c:f>
              <c:numCache>
                <c:formatCode>mmm\-yy</c:formatCode>
                <c:ptCount val="4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</c:numCache>
            </c:numRef>
          </c:cat>
          <c:val>
            <c:numRef>
              <c:f>'Cumulative Defaults'!$B$4:$B$7</c:f>
              <c:numCache>
                <c:formatCode>0.00%</c:formatCode>
                <c:ptCount val="4"/>
                <c:pt idx="0">
                  <c:v>0</c:v>
                </c:pt>
                <c:pt idx="1">
                  <c:v>7.4571312464214541E-4</c:v>
                </c:pt>
                <c:pt idx="2">
                  <c:v>7.4571312464214541E-4</c:v>
                </c:pt>
                <c:pt idx="3">
                  <c:v>7.4571312464214541E-4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Defaults'!$A$4:$A$7</c:f>
              <c:numCache>
                <c:formatCode>mmm\-yy</c:formatCode>
                <c:ptCount val="4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</c:numCache>
            </c:numRef>
          </c:cat>
          <c:val>
            <c:numRef>
              <c:f>'Cumulative Defaults'!$C$4:$C$7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1.1662369334118244E-4</c:v>
                </c:pt>
                <c:pt idx="3">
                  <c:v>7.6275548863391366E-4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Defaults'!$A$4:$A$7</c:f>
              <c:numCache>
                <c:formatCode>mmm\-yy</c:formatCode>
                <c:ptCount val="4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</c:numCache>
            </c:numRef>
          </c:cat>
          <c:val>
            <c:numRef>
              <c:f>'Cumulative Defaults'!$D$4:$D$7</c:f>
              <c:numCache>
                <c:formatCode>0.00%</c:formatCode>
                <c:ptCount val="4"/>
                <c:pt idx="0">
                  <c:v>0</c:v>
                </c:pt>
                <c:pt idx="1">
                  <c:v>7.4571312464214541E-4</c:v>
                </c:pt>
                <c:pt idx="2">
                  <c:v>6.2908943130096293E-4</c:v>
                </c:pt>
                <c:pt idx="3">
                  <c:v>-1.7042363991768249E-5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14</xdr:col>
      <xdr:colOff>114300</xdr:colOff>
      <xdr:row>18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2024-1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EFA27947-1160-4868-8C08-A91ED3EAD0D2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1\202107\202107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lateral Tables"/>
      <sheetName val="16 Aug 21"/>
      <sheetName val="Ledger"/>
      <sheetName val="202107 CNH Series 2021-1 QMR"/>
    </sheetNames>
    <definedNames>
      <definedName name="Print_Collateral_Data"/>
    </definedNames>
    <sheetDataSet>
      <sheetData sheetId="0"/>
      <sheetData sheetId="1">
        <row r="23">
          <cell r="H23">
            <v>68701572.849999964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topLeftCell="A63" workbookViewId="0">
      <selection activeCell="J81" sqref="J81"/>
    </sheetView>
  </sheetViews>
  <sheetFormatPr defaultRowHeight="12.75"/>
  <cols>
    <col min="1" max="1" width="57.28515625" bestFit="1" customWidth="1"/>
    <col min="2" max="6" width="21.140625" customWidth="1"/>
    <col min="257" max="257" width="57.28515625" bestFit="1" customWidth="1"/>
    <col min="258" max="262" width="21.140625" customWidth="1"/>
    <col min="513" max="513" width="57.28515625" bestFit="1" customWidth="1"/>
    <col min="514" max="518" width="21.140625" customWidth="1"/>
    <col min="769" max="769" width="57.28515625" bestFit="1" customWidth="1"/>
    <col min="770" max="774" width="21.140625" customWidth="1"/>
    <col min="1025" max="1025" width="57.28515625" bestFit="1" customWidth="1"/>
    <col min="1026" max="1030" width="21.140625" customWidth="1"/>
    <col min="1281" max="1281" width="57.28515625" bestFit="1" customWidth="1"/>
    <col min="1282" max="1286" width="21.140625" customWidth="1"/>
    <col min="1537" max="1537" width="57.28515625" bestFit="1" customWidth="1"/>
    <col min="1538" max="1542" width="21.140625" customWidth="1"/>
    <col min="1793" max="1793" width="57.28515625" bestFit="1" customWidth="1"/>
    <col min="1794" max="1798" width="21.140625" customWidth="1"/>
    <col min="2049" max="2049" width="57.28515625" bestFit="1" customWidth="1"/>
    <col min="2050" max="2054" width="21.140625" customWidth="1"/>
    <col min="2305" max="2305" width="57.28515625" bestFit="1" customWidth="1"/>
    <col min="2306" max="2310" width="21.140625" customWidth="1"/>
    <col min="2561" max="2561" width="57.28515625" bestFit="1" customWidth="1"/>
    <col min="2562" max="2566" width="21.140625" customWidth="1"/>
    <col min="2817" max="2817" width="57.28515625" bestFit="1" customWidth="1"/>
    <col min="2818" max="2822" width="21.140625" customWidth="1"/>
    <col min="3073" max="3073" width="57.28515625" bestFit="1" customWidth="1"/>
    <col min="3074" max="3078" width="21.140625" customWidth="1"/>
    <col min="3329" max="3329" width="57.28515625" bestFit="1" customWidth="1"/>
    <col min="3330" max="3334" width="21.140625" customWidth="1"/>
    <col min="3585" max="3585" width="57.28515625" bestFit="1" customWidth="1"/>
    <col min="3586" max="3590" width="21.140625" customWidth="1"/>
    <col min="3841" max="3841" width="57.28515625" bestFit="1" customWidth="1"/>
    <col min="3842" max="3846" width="21.140625" customWidth="1"/>
    <col min="4097" max="4097" width="57.28515625" bestFit="1" customWidth="1"/>
    <col min="4098" max="4102" width="21.140625" customWidth="1"/>
    <col min="4353" max="4353" width="57.28515625" bestFit="1" customWidth="1"/>
    <col min="4354" max="4358" width="21.140625" customWidth="1"/>
    <col min="4609" max="4609" width="57.28515625" bestFit="1" customWidth="1"/>
    <col min="4610" max="4614" width="21.140625" customWidth="1"/>
    <col min="4865" max="4865" width="57.28515625" bestFit="1" customWidth="1"/>
    <col min="4866" max="4870" width="21.140625" customWidth="1"/>
    <col min="5121" max="5121" width="57.28515625" bestFit="1" customWidth="1"/>
    <col min="5122" max="5126" width="21.140625" customWidth="1"/>
    <col min="5377" max="5377" width="57.28515625" bestFit="1" customWidth="1"/>
    <col min="5378" max="5382" width="21.140625" customWidth="1"/>
    <col min="5633" max="5633" width="57.28515625" bestFit="1" customWidth="1"/>
    <col min="5634" max="5638" width="21.140625" customWidth="1"/>
    <col min="5889" max="5889" width="57.28515625" bestFit="1" customWidth="1"/>
    <col min="5890" max="5894" width="21.140625" customWidth="1"/>
    <col min="6145" max="6145" width="57.28515625" bestFit="1" customWidth="1"/>
    <col min="6146" max="6150" width="21.140625" customWidth="1"/>
    <col min="6401" max="6401" width="57.28515625" bestFit="1" customWidth="1"/>
    <col min="6402" max="6406" width="21.140625" customWidth="1"/>
    <col min="6657" max="6657" width="57.28515625" bestFit="1" customWidth="1"/>
    <col min="6658" max="6662" width="21.140625" customWidth="1"/>
    <col min="6913" max="6913" width="57.28515625" bestFit="1" customWidth="1"/>
    <col min="6914" max="6918" width="21.140625" customWidth="1"/>
    <col min="7169" max="7169" width="57.28515625" bestFit="1" customWidth="1"/>
    <col min="7170" max="7174" width="21.140625" customWidth="1"/>
    <col min="7425" max="7425" width="57.28515625" bestFit="1" customWidth="1"/>
    <col min="7426" max="7430" width="21.140625" customWidth="1"/>
    <col min="7681" max="7681" width="57.28515625" bestFit="1" customWidth="1"/>
    <col min="7682" max="7686" width="21.140625" customWidth="1"/>
    <col min="7937" max="7937" width="57.28515625" bestFit="1" customWidth="1"/>
    <col min="7938" max="7942" width="21.140625" customWidth="1"/>
    <col min="8193" max="8193" width="57.28515625" bestFit="1" customWidth="1"/>
    <col min="8194" max="8198" width="21.140625" customWidth="1"/>
    <col min="8449" max="8449" width="57.28515625" bestFit="1" customWidth="1"/>
    <col min="8450" max="8454" width="21.140625" customWidth="1"/>
    <col min="8705" max="8705" width="57.28515625" bestFit="1" customWidth="1"/>
    <col min="8706" max="8710" width="21.140625" customWidth="1"/>
    <col min="8961" max="8961" width="57.28515625" bestFit="1" customWidth="1"/>
    <col min="8962" max="8966" width="21.140625" customWidth="1"/>
    <col min="9217" max="9217" width="57.28515625" bestFit="1" customWidth="1"/>
    <col min="9218" max="9222" width="21.140625" customWidth="1"/>
    <col min="9473" max="9473" width="57.28515625" bestFit="1" customWidth="1"/>
    <col min="9474" max="9478" width="21.140625" customWidth="1"/>
    <col min="9729" max="9729" width="57.28515625" bestFit="1" customWidth="1"/>
    <col min="9730" max="9734" width="21.140625" customWidth="1"/>
    <col min="9985" max="9985" width="57.28515625" bestFit="1" customWidth="1"/>
    <col min="9986" max="9990" width="21.140625" customWidth="1"/>
    <col min="10241" max="10241" width="57.28515625" bestFit="1" customWidth="1"/>
    <col min="10242" max="10246" width="21.140625" customWidth="1"/>
    <col min="10497" max="10497" width="57.28515625" bestFit="1" customWidth="1"/>
    <col min="10498" max="10502" width="21.140625" customWidth="1"/>
    <col min="10753" max="10753" width="57.28515625" bestFit="1" customWidth="1"/>
    <col min="10754" max="10758" width="21.140625" customWidth="1"/>
    <col min="11009" max="11009" width="57.28515625" bestFit="1" customWidth="1"/>
    <col min="11010" max="11014" width="21.140625" customWidth="1"/>
    <col min="11265" max="11265" width="57.28515625" bestFit="1" customWidth="1"/>
    <col min="11266" max="11270" width="21.140625" customWidth="1"/>
    <col min="11521" max="11521" width="57.28515625" bestFit="1" customWidth="1"/>
    <col min="11522" max="11526" width="21.140625" customWidth="1"/>
    <col min="11777" max="11777" width="57.28515625" bestFit="1" customWidth="1"/>
    <col min="11778" max="11782" width="21.140625" customWidth="1"/>
    <col min="12033" max="12033" width="57.28515625" bestFit="1" customWidth="1"/>
    <col min="12034" max="12038" width="21.140625" customWidth="1"/>
    <col min="12289" max="12289" width="57.28515625" bestFit="1" customWidth="1"/>
    <col min="12290" max="12294" width="21.140625" customWidth="1"/>
    <col min="12545" max="12545" width="57.28515625" bestFit="1" customWidth="1"/>
    <col min="12546" max="12550" width="21.140625" customWidth="1"/>
    <col min="12801" max="12801" width="57.28515625" bestFit="1" customWidth="1"/>
    <col min="12802" max="12806" width="21.140625" customWidth="1"/>
    <col min="13057" max="13057" width="57.28515625" bestFit="1" customWidth="1"/>
    <col min="13058" max="13062" width="21.140625" customWidth="1"/>
    <col min="13313" max="13313" width="57.28515625" bestFit="1" customWidth="1"/>
    <col min="13314" max="13318" width="21.140625" customWidth="1"/>
    <col min="13569" max="13569" width="57.28515625" bestFit="1" customWidth="1"/>
    <col min="13570" max="13574" width="21.140625" customWidth="1"/>
    <col min="13825" max="13825" width="57.28515625" bestFit="1" customWidth="1"/>
    <col min="13826" max="13830" width="21.140625" customWidth="1"/>
    <col min="14081" max="14081" width="57.28515625" bestFit="1" customWidth="1"/>
    <col min="14082" max="14086" width="21.140625" customWidth="1"/>
    <col min="14337" max="14337" width="57.28515625" bestFit="1" customWidth="1"/>
    <col min="14338" max="14342" width="21.140625" customWidth="1"/>
    <col min="14593" max="14593" width="57.28515625" bestFit="1" customWidth="1"/>
    <col min="14594" max="14598" width="21.140625" customWidth="1"/>
    <col min="14849" max="14849" width="57.28515625" bestFit="1" customWidth="1"/>
    <col min="14850" max="14854" width="21.140625" customWidth="1"/>
    <col min="15105" max="15105" width="57.28515625" bestFit="1" customWidth="1"/>
    <col min="15106" max="15110" width="21.140625" customWidth="1"/>
    <col min="15361" max="15361" width="57.28515625" bestFit="1" customWidth="1"/>
    <col min="15362" max="15366" width="21.140625" customWidth="1"/>
    <col min="15617" max="15617" width="57.28515625" bestFit="1" customWidth="1"/>
    <col min="15618" max="15622" width="21.140625" customWidth="1"/>
    <col min="15873" max="15873" width="57.28515625" bestFit="1" customWidth="1"/>
    <col min="15874" max="15878" width="21.140625" customWidth="1"/>
    <col min="16129" max="16129" width="57.28515625" bestFit="1" customWidth="1"/>
    <col min="16130" max="16134" width="21.140625" customWidth="1"/>
  </cols>
  <sheetData>
    <row r="1" spans="1:6" ht="13.5" thickBot="1">
      <c r="A1" s="2" t="s">
        <v>1</v>
      </c>
      <c r="B1" s="7"/>
      <c r="C1" s="25"/>
      <c r="D1" s="25"/>
      <c r="E1" s="24"/>
      <c r="F1" s="24"/>
    </row>
    <row r="2" spans="1:6">
      <c r="A2" s="1"/>
      <c r="B2" s="6" t="s">
        <v>14</v>
      </c>
      <c r="C2" s="5" t="s">
        <v>272</v>
      </c>
      <c r="D2" s="33" t="s">
        <v>97</v>
      </c>
      <c r="E2" s="5" t="s">
        <v>86</v>
      </c>
      <c r="F2" s="5" t="s">
        <v>154</v>
      </c>
    </row>
    <row r="3" spans="1:6">
      <c r="A3" s="1" t="s">
        <v>87</v>
      </c>
      <c r="B3" s="34">
        <f>SUM(C3:G3)</f>
        <v>492250000</v>
      </c>
      <c r="C3" s="34">
        <v>492250000</v>
      </c>
      <c r="D3" s="35">
        <v>0</v>
      </c>
      <c r="E3" s="34">
        <v>0</v>
      </c>
      <c r="F3" s="34">
        <v>0</v>
      </c>
    </row>
    <row r="4" spans="1:6">
      <c r="A4" s="1" t="s">
        <v>284</v>
      </c>
      <c r="B4" s="34">
        <f t="shared" ref="B4:B9" si="0">SUM(C4:G4)</f>
        <v>492250000</v>
      </c>
      <c r="C4" s="34">
        <v>492250000</v>
      </c>
      <c r="D4" s="35">
        <v>0</v>
      </c>
      <c r="E4" s="34">
        <v>0</v>
      </c>
      <c r="F4" s="34">
        <v>0</v>
      </c>
    </row>
    <row r="5" spans="1:6">
      <c r="A5" s="1" t="s">
        <v>285</v>
      </c>
      <c r="B5" s="34">
        <f t="shared" si="0"/>
        <v>492250000</v>
      </c>
      <c r="C5" s="34">
        <v>492250000</v>
      </c>
      <c r="D5" s="35">
        <v>0</v>
      </c>
      <c r="E5" s="34">
        <v>0</v>
      </c>
      <c r="F5" s="34">
        <v>0</v>
      </c>
    </row>
    <row r="6" spans="1:6">
      <c r="A6" s="1" t="s">
        <v>2</v>
      </c>
      <c r="B6" s="34">
        <f t="shared" si="0"/>
        <v>35835628.18</v>
      </c>
      <c r="C6" s="34">
        <v>35835628.18</v>
      </c>
      <c r="D6" s="36">
        <v>0</v>
      </c>
      <c r="E6" s="34">
        <v>0</v>
      </c>
      <c r="F6" s="34">
        <v>0</v>
      </c>
    </row>
    <row r="7" spans="1:6">
      <c r="A7" s="37" t="s">
        <v>6</v>
      </c>
      <c r="B7" s="38">
        <f t="shared" si="0"/>
        <v>0</v>
      </c>
      <c r="C7" s="38">
        <v>0</v>
      </c>
      <c r="D7" s="39">
        <v>0</v>
      </c>
      <c r="E7" s="38">
        <v>0</v>
      </c>
      <c r="F7" s="38">
        <v>0</v>
      </c>
    </row>
    <row r="8" spans="1:6" ht="13.5" thickBot="1">
      <c r="A8" s="40" t="s">
        <v>7</v>
      </c>
      <c r="B8" s="41">
        <f t="shared" si="0"/>
        <v>0</v>
      </c>
      <c r="C8" s="41">
        <v>0</v>
      </c>
      <c r="D8" s="42">
        <v>0</v>
      </c>
      <c r="E8" s="41">
        <v>0</v>
      </c>
      <c r="F8" s="41">
        <v>0</v>
      </c>
    </row>
    <row r="9" spans="1:6">
      <c r="A9" s="1" t="s">
        <v>4</v>
      </c>
      <c r="B9" s="34">
        <f t="shared" si="0"/>
        <v>0</v>
      </c>
      <c r="C9" s="43">
        <v>0</v>
      </c>
      <c r="D9" s="43">
        <v>0</v>
      </c>
      <c r="E9" s="43">
        <v>0</v>
      </c>
      <c r="F9" s="13">
        <v>0</v>
      </c>
    </row>
    <row r="10" spans="1:6">
      <c r="A10" s="1" t="s">
        <v>9</v>
      </c>
      <c r="B10" s="34">
        <f t="shared" ref="B10:B15" si="1">SUM(C10:G10)</f>
        <v>0</v>
      </c>
      <c r="C10" s="43">
        <v>0</v>
      </c>
      <c r="D10" s="43">
        <v>0</v>
      </c>
      <c r="E10" s="43">
        <v>0</v>
      </c>
      <c r="F10" s="12">
        <v>0</v>
      </c>
    </row>
    <row r="11" spans="1:6">
      <c r="A11" s="1" t="s">
        <v>11</v>
      </c>
      <c r="B11" s="34">
        <f t="shared" si="1"/>
        <v>0</v>
      </c>
      <c r="C11" s="34">
        <v>0</v>
      </c>
      <c r="D11" s="35">
        <v>0</v>
      </c>
      <c r="E11" s="35">
        <v>0</v>
      </c>
      <c r="F11" s="4">
        <v>0</v>
      </c>
    </row>
    <row r="12" spans="1:6" ht="13.5" thickBot="1">
      <c r="A12" s="1" t="s">
        <v>10</v>
      </c>
      <c r="B12" s="34">
        <f t="shared" si="1"/>
        <v>0</v>
      </c>
      <c r="C12" s="41">
        <v>0</v>
      </c>
      <c r="D12" s="42">
        <v>0</v>
      </c>
      <c r="E12" s="42">
        <v>0</v>
      </c>
      <c r="F12" s="8">
        <v>0</v>
      </c>
    </row>
    <row r="13" spans="1:6" ht="13.5" thickBot="1">
      <c r="A13" s="44" t="s">
        <v>8</v>
      </c>
      <c r="B13" s="45">
        <f t="shared" si="1"/>
        <v>0</v>
      </c>
      <c r="C13" s="45">
        <v>0</v>
      </c>
      <c r="D13" s="46">
        <v>0</v>
      </c>
      <c r="E13" s="45">
        <v>0</v>
      </c>
      <c r="F13" s="45">
        <v>0</v>
      </c>
    </row>
    <row r="14" spans="1:6">
      <c r="A14" s="1" t="s">
        <v>286</v>
      </c>
      <c r="B14" s="34">
        <f t="shared" si="1"/>
        <v>456414371.81999999</v>
      </c>
      <c r="C14" s="35">
        <v>456414371.81999999</v>
      </c>
      <c r="D14" s="47">
        <v>0</v>
      </c>
      <c r="E14" s="48">
        <v>0</v>
      </c>
      <c r="F14" s="48">
        <v>0</v>
      </c>
    </row>
    <row r="15" spans="1:6">
      <c r="A15" s="1" t="s">
        <v>287</v>
      </c>
      <c r="B15" s="34">
        <f t="shared" si="1"/>
        <v>456414371.81999999</v>
      </c>
      <c r="C15" s="35">
        <v>456414371.81999999</v>
      </c>
      <c r="D15" s="35">
        <v>0</v>
      </c>
      <c r="E15" s="49">
        <v>0</v>
      </c>
      <c r="F15" s="49">
        <v>0</v>
      </c>
    </row>
    <row r="16" spans="1:6">
      <c r="A16" s="1" t="s">
        <v>288</v>
      </c>
      <c r="B16" s="34"/>
      <c r="C16" s="50">
        <v>0.92720034905027926</v>
      </c>
      <c r="D16" s="50">
        <v>0</v>
      </c>
      <c r="E16" s="51">
        <v>0</v>
      </c>
      <c r="F16" s="51">
        <v>0</v>
      </c>
    </row>
    <row r="17" spans="1:6">
      <c r="A17" s="1" t="s">
        <v>12</v>
      </c>
      <c r="B17" s="3"/>
      <c r="C17" s="26">
        <v>1.2500000000000001E-2</v>
      </c>
      <c r="D17" s="26">
        <v>0</v>
      </c>
      <c r="E17" s="27">
        <v>0</v>
      </c>
      <c r="F17" s="27">
        <v>0</v>
      </c>
    </row>
    <row r="18" spans="1:6">
      <c r="A18" s="11" t="s">
        <v>0</v>
      </c>
      <c r="B18" s="3"/>
      <c r="C18" s="28">
        <v>5.5665000000000006E-2</v>
      </c>
      <c r="D18" s="28">
        <v>4.3165000000000002E-2</v>
      </c>
      <c r="E18" s="29">
        <v>4.3165000000000002E-2</v>
      </c>
      <c r="F18" s="29">
        <v>4.3165000000000002E-2</v>
      </c>
    </row>
    <row r="19" spans="1:6">
      <c r="A19" s="1" t="s">
        <v>3</v>
      </c>
      <c r="B19" s="34"/>
      <c r="C19" s="52">
        <v>70</v>
      </c>
      <c r="D19" s="52">
        <v>70</v>
      </c>
      <c r="E19" s="53">
        <v>70</v>
      </c>
      <c r="F19" s="53">
        <v>70</v>
      </c>
    </row>
    <row r="20" spans="1:6" ht="13.5" thickBot="1">
      <c r="A20" s="1" t="s">
        <v>289</v>
      </c>
      <c r="B20" s="41"/>
      <c r="C20" s="42">
        <v>5255004.76</v>
      </c>
      <c r="D20" s="42">
        <v>0</v>
      </c>
      <c r="E20" s="41">
        <v>0</v>
      </c>
      <c r="F20" s="41">
        <v>0</v>
      </c>
    </row>
    <row r="23" spans="1:6" ht="13.5" thickBot="1">
      <c r="A23" s="2" t="s">
        <v>1</v>
      </c>
      <c r="B23" s="7"/>
      <c r="C23" s="25"/>
      <c r="D23" s="25"/>
      <c r="E23" s="24"/>
      <c r="F23" s="24"/>
    </row>
    <row r="24" spans="1:6">
      <c r="A24" s="1"/>
      <c r="B24" s="6" t="s">
        <v>14</v>
      </c>
      <c r="C24" s="5" t="s">
        <v>272</v>
      </c>
      <c r="D24" s="33" t="s">
        <v>97</v>
      </c>
      <c r="E24" s="5" t="s">
        <v>86</v>
      </c>
      <c r="F24" s="5" t="s">
        <v>154</v>
      </c>
    </row>
    <row r="25" spans="1:6">
      <c r="A25" s="1" t="s">
        <v>87</v>
      </c>
      <c r="B25" s="34">
        <f>SUM(C25:G25)</f>
        <v>492250000</v>
      </c>
      <c r="C25" s="34">
        <v>492250000</v>
      </c>
      <c r="D25" s="35">
        <v>0</v>
      </c>
      <c r="E25" s="34">
        <v>0</v>
      </c>
      <c r="F25" s="34">
        <v>0</v>
      </c>
    </row>
    <row r="26" spans="1:6">
      <c r="A26" s="1" t="s">
        <v>302</v>
      </c>
      <c r="B26" s="34">
        <f t="shared" ref="B26:B37" si="2">SUM(C26:G26)</f>
        <v>456414371.81999999</v>
      </c>
      <c r="C26" s="34">
        <v>456414371.81999999</v>
      </c>
      <c r="D26" s="35">
        <v>0</v>
      </c>
      <c r="E26" s="34">
        <v>0</v>
      </c>
      <c r="F26" s="34">
        <v>0</v>
      </c>
    </row>
    <row r="27" spans="1:6">
      <c r="A27" s="1" t="s">
        <v>303</v>
      </c>
      <c r="B27" s="34">
        <f t="shared" si="2"/>
        <v>456414371.81999999</v>
      </c>
      <c r="C27" s="34">
        <v>456414371.81999999</v>
      </c>
      <c r="D27" s="35">
        <v>0</v>
      </c>
      <c r="E27" s="34">
        <v>0</v>
      </c>
      <c r="F27" s="34">
        <v>0</v>
      </c>
    </row>
    <row r="28" spans="1:6">
      <c r="A28" s="1" t="s">
        <v>2</v>
      </c>
      <c r="B28" s="34">
        <f t="shared" si="2"/>
        <v>29925031.960000001</v>
      </c>
      <c r="C28" s="34">
        <v>29925031.960000001</v>
      </c>
      <c r="D28" s="36">
        <v>0</v>
      </c>
      <c r="E28" s="34">
        <v>0</v>
      </c>
      <c r="F28" s="34">
        <v>0</v>
      </c>
    </row>
    <row r="29" spans="1:6">
      <c r="A29" s="37" t="s">
        <v>6</v>
      </c>
      <c r="B29" s="38">
        <f t="shared" si="2"/>
        <v>0</v>
      </c>
      <c r="C29" s="38">
        <v>0</v>
      </c>
      <c r="D29" s="39">
        <v>0</v>
      </c>
      <c r="E29" s="38">
        <v>0</v>
      </c>
      <c r="F29" s="38">
        <v>0</v>
      </c>
    </row>
    <row r="30" spans="1:6" ht="13.5" thickBot="1">
      <c r="A30" s="40" t="s">
        <v>7</v>
      </c>
      <c r="B30" s="41">
        <f t="shared" si="2"/>
        <v>0</v>
      </c>
      <c r="C30" s="41">
        <v>0</v>
      </c>
      <c r="D30" s="42">
        <v>0</v>
      </c>
      <c r="E30" s="41">
        <v>0</v>
      </c>
      <c r="F30" s="41">
        <v>0</v>
      </c>
    </row>
    <row r="31" spans="1:6">
      <c r="A31" s="1" t="s">
        <v>4</v>
      </c>
      <c r="B31" s="34">
        <f t="shared" si="2"/>
        <v>0</v>
      </c>
      <c r="C31" s="43">
        <v>0</v>
      </c>
      <c r="D31" s="43">
        <v>0</v>
      </c>
      <c r="E31" s="43">
        <v>0</v>
      </c>
      <c r="F31" s="13">
        <v>0</v>
      </c>
    </row>
    <row r="32" spans="1:6">
      <c r="A32" s="1" t="s">
        <v>9</v>
      </c>
      <c r="B32" s="34">
        <f t="shared" si="2"/>
        <v>0</v>
      </c>
      <c r="C32" s="43">
        <v>0</v>
      </c>
      <c r="D32" s="43">
        <v>0</v>
      </c>
      <c r="E32" s="43">
        <v>0</v>
      </c>
      <c r="F32" s="12">
        <v>0</v>
      </c>
    </row>
    <row r="33" spans="1:6">
      <c r="A33" s="1" t="s">
        <v>11</v>
      </c>
      <c r="B33" s="34">
        <f t="shared" si="2"/>
        <v>0</v>
      </c>
      <c r="C33" s="34">
        <v>0</v>
      </c>
      <c r="D33" s="35">
        <v>0</v>
      </c>
      <c r="E33" s="35">
        <v>0</v>
      </c>
      <c r="F33" s="4">
        <v>0</v>
      </c>
    </row>
    <row r="34" spans="1:6" ht="13.5" thickBot="1">
      <c r="A34" s="1" t="s">
        <v>10</v>
      </c>
      <c r="B34" s="34">
        <f t="shared" si="2"/>
        <v>0</v>
      </c>
      <c r="C34" s="41">
        <v>0</v>
      </c>
      <c r="D34" s="42">
        <v>0</v>
      </c>
      <c r="E34" s="42">
        <v>0</v>
      </c>
      <c r="F34" s="8">
        <v>0</v>
      </c>
    </row>
    <row r="35" spans="1:6" ht="13.5" thickBot="1">
      <c r="A35" s="44" t="s">
        <v>8</v>
      </c>
      <c r="B35" s="45">
        <f t="shared" si="2"/>
        <v>0</v>
      </c>
      <c r="C35" s="45">
        <v>0</v>
      </c>
      <c r="D35" s="46">
        <v>0</v>
      </c>
      <c r="E35" s="45">
        <v>0</v>
      </c>
      <c r="F35" s="45">
        <v>0</v>
      </c>
    </row>
    <row r="36" spans="1:6">
      <c r="A36" s="1" t="s">
        <v>304</v>
      </c>
      <c r="B36" s="34">
        <f t="shared" si="2"/>
        <v>426489339.86000001</v>
      </c>
      <c r="C36" s="35">
        <v>426489339.86000001</v>
      </c>
      <c r="D36" s="47">
        <v>0</v>
      </c>
      <c r="E36" s="48">
        <v>0</v>
      </c>
      <c r="F36" s="48">
        <v>0</v>
      </c>
    </row>
    <row r="37" spans="1:6">
      <c r="A37" s="1" t="s">
        <v>305</v>
      </c>
      <c r="B37" s="34">
        <f t="shared" si="2"/>
        <v>426489339.86000001</v>
      </c>
      <c r="C37" s="35">
        <v>426489339.86000001</v>
      </c>
      <c r="D37" s="35">
        <v>0</v>
      </c>
      <c r="E37" s="49">
        <v>0</v>
      </c>
      <c r="F37" s="49">
        <v>0</v>
      </c>
    </row>
    <row r="38" spans="1:6">
      <c r="A38" s="1" t="s">
        <v>306</v>
      </c>
      <c r="B38" s="34"/>
      <c r="C38" s="50">
        <v>0.86640800377856786</v>
      </c>
      <c r="D38" s="50">
        <v>0</v>
      </c>
      <c r="E38" s="51">
        <v>0</v>
      </c>
      <c r="F38" s="51">
        <v>0</v>
      </c>
    </row>
    <row r="39" spans="1:6">
      <c r="A39" s="1" t="s">
        <v>12</v>
      </c>
      <c r="B39" s="3"/>
      <c r="C39" s="26">
        <v>1.2500000000000001E-2</v>
      </c>
      <c r="D39" s="26">
        <v>0</v>
      </c>
      <c r="E39" s="27">
        <v>0</v>
      </c>
      <c r="F39" s="27">
        <v>0</v>
      </c>
    </row>
    <row r="40" spans="1:6">
      <c r="A40" s="11" t="s">
        <v>0</v>
      </c>
      <c r="B40" s="3"/>
      <c r="C40" s="28">
        <v>5.6172E-2</v>
      </c>
      <c r="D40" s="28">
        <v>4.3672000000000002E-2</v>
      </c>
      <c r="E40" s="29">
        <v>4.3672000000000002E-2</v>
      </c>
      <c r="F40" s="29">
        <v>4.3672000000000002E-2</v>
      </c>
    </row>
    <row r="41" spans="1:6">
      <c r="A41" s="1" t="s">
        <v>3</v>
      </c>
      <c r="B41" s="34"/>
      <c r="C41" s="52">
        <v>94</v>
      </c>
      <c r="D41" s="52">
        <v>94</v>
      </c>
      <c r="E41" s="53">
        <v>94</v>
      </c>
      <c r="F41" s="53">
        <v>94</v>
      </c>
    </row>
    <row r="42" spans="1:6" ht="13.5" thickBot="1">
      <c r="A42" s="1" t="s">
        <v>307</v>
      </c>
      <c r="B42" s="41"/>
      <c r="C42" s="42">
        <v>6602587.8399999999</v>
      </c>
      <c r="D42" s="42">
        <v>0</v>
      </c>
      <c r="E42" s="41">
        <v>0</v>
      </c>
      <c r="F42" s="41">
        <v>0</v>
      </c>
    </row>
    <row r="45" spans="1:6" ht="13.5" thickBot="1">
      <c r="A45" s="2" t="s">
        <v>1</v>
      </c>
      <c r="B45" s="7"/>
      <c r="C45" s="25"/>
      <c r="D45" s="25"/>
      <c r="E45" s="24"/>
      <c r="F45" s="24"/>
    </row>
    <row r="46" spans="1:6">
      <c r="A46" s="1"/>
      <c r="B46" s="6" t="s">
        <v>14</v>
      </c>
      <c r="C46" s="5" t="s">
        <v>272</v>
      </c>
      <c r="D46" s="33" t="s">
        <v>97</v>
      </c>
      <c r="E46" s="5" t="s">
        <v>86</v>
      </c>
      <c r="F46" s="5" t="s">
        <v>154</v>
      </c>
    </row>
    <row r="47" spans="1:6">
      <c r="A47" s="1" t="s">
        <v>87</v>
      </c>
      <c r="B47" s="34">
        <f>SUM(C47:G47)</f>
        <v>492250000</v>
      </c>
      <c r="C47" s="34">
        <v>492250000</v>
      </c>
      <c r="D47" s="35">
        <v>0</v>
      </c>
      <c r="E47" s="34">
        <v>0</v>
      </c>
      <c r="F47" s="34">
        <v>0</v>
      </c>
    </row>
    <row r="48" spans="1:6">
      <c r="A48" s="1" t="s">
        <v>308</v>
      </c>
      <c r="B48" s="34">
        <f t="shared" ref="B48:B59" si="3">SUM(C48:G48)</f>
        <v>426489339.86000001</v>
      </c>
      <c r="C48" s="34">
        <v>426489339.86000001</v>
      </c>
      <c r="D48" s="35">
        <v>0</v>
      </c>
      <c r="E48" s="34">
        <v>0</v>
      </c>
      <c r="F48" s="34">
        <v>0</v>
      </c>
    </row>
    <row r="49" spans="1:6">
      <c r="A49" s="1" t="s">
        <v>309</v>
      </c>
      <c r="B49" s="34">
        <f t="shared" si="3"/>
        <v>426489339.86000001</v>
      </c>
      <c r="C49" s="34">
        <v>426489339.86000001</v>
      </c>
      <c r="D49" s="35">
        <v>0</v>
      </c>
      <c r="E49" s="34">
        <v>0</v>
      </c>
      <c r="F49" s="34">
        <v>0</v>
      </c>
    </row>
    <row r="50" spans="1:6">
      <c r="A50" s="1" t="s">
        <v>2</v>
      </c>
      <c r="B50" s="34">
        <f t="shared" si="3"/>
        <v>33098140.940000001</v>
      </c>
      <c r="C50" s="34">
        <v>33098140.940000001</v>
      </c>
      <c r="D50" s="36">
        <v>0</v>
      </c>
      <c r="E50" s="34">
        <v>0</v>
      </c>
      <c r="F50" s="34">
        <v>0</v>
      </c>
    </row>
    <row r="51" spans="1:6">
      <c r="A51" s="37" t="s">
        <v>6</v>
      </c>
      <c r="B51" s="38">
        <f t="shared" si="3"/>
        <v>0</v>
      </c>
      <c r="C51" s="38">
        <v>0</v>
      </c>
      <c r="D51" s="39">
        <v>0</v>
      </c>
      <c r="E51" s="38">
        <v>0</v>
      </c>
      <c r="F51" s="38">
        <v>0</v>
      </c>
    </row>
    <row r="52" spans="1:6" ht="13.5" thickBot="1">
      <c r="A52" s="40" t="s">
        <v>7</v>
      </c>
      <c r="B52" s="41">
        <f t="shared" si="3"/>
        <v>0</v>
      </c>
      <c r="C52" s="41">
        <v>0</v>
      </c>
      <c r="D52" s="42">
        <v>0</v>
      </c>
      <c r="E52" s="41">
        <v>0</v>
      </c>
      <c r="F52" s="41">
        <v>0</v>
      </c>
    </row>
    <row r="53" spans="1:6">
      <c r="A53" s="1" t="s">
        <v>4</v>
      </c>
      <c r="B53" s="34">
        <f t="shared" si="3"/>
        <v>0</v>
      </c>
      <c r="C53" s="43">
        <v>0</v>
      </c>
      <c r="D53" s="43">
        <v>0</v>
      </c>
      <c r="E53" s="43">
        <v>0</v>
      </c>
      <c r="F53" s="13">
        <v>0</v>
      </c>
    </row>
    <row r="54" spans="1:6">
      <c r="A54" s="1" t="s">
        <v>9</v>
      </c>
      <c r="B54" s="34">
        <f t="shared" si="3"/>
        <v>0</v>
      </c>
      <c r="C54" s="43">
        <v>0</v>
      </c>
      <c r="D54" s="43">
        <v>0</v>
      </c>
      <c r="E54" s="43">
        <v>0</v>
      </c>
      <c r="F54" s="12">
        <v>0</v>
      </c>
    </row>
    <row r="55" spans="1:6">
      <c r="A55" s="1" t="s">
        <v>11</v>
      </c>
      <c r="B55" s="34">
        <f t="shared" si="3"/>
        <v>0</v>
      </c>
      <c r="C55" s="34">
        <v>0</v>
      </c>
      <c r="D55" s="35">
        <v>0</v>
      </c>
      <c r="E55" s="35">
        <v>0</v>
      </c>
      <c r="F55" s="4">
        <v>0</v>
      </c>
    </row>
    <row r="56" spans="1:6" ht="13.5" thickBot="1">
      <c r="A56" s="1" t="s">
        <v>10</v>
      </c>
      <c r="B56" s="34">
        <f t="shared" si="3"/>
        <v>0</v>
      </c>
      <c r="C56" s="41">
        <v>0</v>
      </c>
      <c r="D56" s="42">
        <v>0</v>
      </c>
      <c r="E56" s="42">
        <v>0</v>
      </c>
      <c r="F56" s="8">
        <v>0</v>
      </c>
    </row>
    <row r="57" spans="1:6" ht="13.5" thickBot="1">
      <c r="A57" s="44" t="s">
        <v>8</v>
      </c>
      <c r="B57" s="45">
        <f t="shared" si="3"/>
        <v>0</v>
      </c>
      <c r="C57" s="45">
        <v>0</v>
      </c>
      <c r="D57" s="46">
        <v>0</v>
      </c>
      <c r="E57" s="45">
        <v>0</v>
      </c>
      <c r="F57" s="45">
        <v>0</v>
      </c>
    </row>
    <row r="58" spans="1:6">
      <c r="A58" s="1" t="s">
        <v>310</v>
      </c>
      <c r="B58" s="34">
        <f t="shared" si="3"/>
        <v>393391198.92000002</v>
      </c>
      <c r="C58" s="35">
        <v>393391198.92000002</v>
      </c>
      <c r="D58" s="47">
        <v>0</v>
      </c>
      <c r="E58" s="48">
        <v>0</v>
      </c>
      <c r="F58" s="48">
        <v>0</v>
      </c>
    </row>
    <row r="59" spans="1:6">
      <c r="A59" s="1" t="s">
        <v>311</v>
      </c>
      <c r="B59" s="34">
        <f t="shared" si="3"/>
        <v>393391198.92000002</v>
      </c>
      <c r="C59" s="35">
        <v>393391198.92000002</v>
      </c>
      <c r="D59" s="35">
        <v>0</v>
      </c>
      <c r="E59" s="49">
        <v>0</v>
      </c>
      <c r="F59" s="49">
        <v>0</v>
      </c>
    </row>
    <row r="60" spans="1:6">
      <c r="A60" s="1" t="s">
        <v>312</v>
      </c>
      <c r="B60" s="34"/>
      <c r="C60" s="50">
        <v>0.79916952548501785</v>
      </c>
      <c r="D60" s="50">
        <v>0</v>
      </c>
      <c r="E60" s="51">
        <v>0</v>
      </c>
      <c r="F60" s="51">
        <v>0</v>
      </c>
    </row>
    <row r="61" spans="1:6">
      <c r="A61" s="1" t="s">
        <v>12</v>
      </c>
      <c r="B61" s="3"/>
      <c r="C61" s="26">
        <v>1.2500000000000001E-2</v>
      </c>
      <c r="D61" s="26">
        <v>0</v>
      </c>
      <c r="E61" s="27">
        <v>0</v>
      </c>
      <c r="F61" s="27">
        <v>0</v>
      </c>
    </row>
    <row r="62" spans="1:6">
      <c r="A62" s="11" t="s">
        <v>0</v>
      </c>
      <c r="B62" s="3"/>
      <c r="C62" s="28">
        <v>5.6763000000000008E-2</v>
      </c>
      <c r="D62" s="28">
        <v>4.4263000000000004E-2</v>
      </c>
      <c r="E62" s="29">
        <v>4.4263000000000004E-2</v>
      </c>
      <c r="F62" s="29">
        <v>4.4263000000000004E-2</v>
      </c>
    </row>
    <row r="63" spans="1:6">
      <c r="A63" s="1" t="s">
        <v>3</v>
      </c>
      <c r="B63" s="34"/>
      <c r="C63" s="52">
        <v>91</v>
      </c>
      <c r="D63" s="52">
        <v>91</v>
      </c>
      <c r="E63" s="53">
        <v>91</v>
      </c>
      <c r="F63" s="53">
        <v>91</v>
      </c>
    </row>
    <row r="64" spans="1:6" ht="13.5" thickBot="1">
      <c r="A64" s="1" t="s">
        <v>313</v>
      </c>
      <c r="B64" s="41"/>
      <c r="C64" s="42">
        <v>6035622.2199999997</v>
      </c>
      <c r="D64" s="42">
        <v>0</v>
      </c>
      <c r="E64" s="41">
        <v>0</v>
      </c>
      <c r="F64" s="41">
        <v>0</v>
      </c>
    </row>
    <row r="67" spans="1:6" ht="13.5" thickBot="1">
      <c r="A67" s="2" t="s">
        <v>1</v>
      </c>
      <c r="B67" s="7"/>
      <c r="C67" s="25"/>
      <c r="D67" s="25"/>
      <c r="E67" s="24"/>
      <c r="F67" s="24"/>
    </row>
    <row r="68" spans="1:6">
      <c r="A68" s="1"/>
      <c r="B68" s="6" t="s">
        <v>14</v>
      </c>
      <c r="C68" s="5" t="s">
        <v>272</v>
      </c>
      <c r="D68" s="33" t="s">
        <v>97</v>
      </c>
      <c r="E68" s="5" t="s">
        <v>86</v>
      </c>
      <c r="F68" s="5" t="s">
        <v>154</v>
      </c>
    </row>
    <row r="69" spans="1:6">
      <c r="A69" s="1" t="s">
        <v>87</v>
      </c>
      <c r="B69" s="34">
        <f>SUM(C69:G69)</f>
        <v>492250000</v>
      </c>
      <c r="C69" s="34">
        <v>492250000</v>
      </c>
      <c r="D69" s="35">
        <v>0</v>
      </c>
      <c r="E69" s="34">
        <v>0</v>
      </c>
      <c r="F69" s="34">
        <v>0</v>
      </c>
    </row>
    <row r="70" spans="1:6">
      <c r="A70" s="1" t="s">
        <v>314</v>
      </c>
      <c r="B70" s="34">
        <f t="shared" ref="B70:B81" si="4">SUM(C70:G70)</f>
        <v>393391198.92000002</v>
      </c>
      <c r="C70" s="34">
        <v>393391198.92000002</v>
      </c>
      <c r="D70" s="35">
        <v>0</v>
      </c>
      <c r="E70" s="34">
        <v>0</v>
      </c>
      <c r="F70" s="34">
        <v>0</v>
      </c>
    </row>
    <row r="71" spans="1:6">
      <c r="A71" s="1" t="s">
        <v>315</v>
      </c>
      <c r="B71" s="34">
        <f t="shared" si="4"/>
        <v>393391198.92000002</v>
      </c>
      <c r="C71" s="34">
        <v>393391198.92000002</v>
      </c>
      <c r="D71" s="35">
        <v>0</v>
      </c>
      <c r="E71" s="34">
        <v>0</v>
      </c>
      <c r="F71" s="34">
        <v>0</v>
      </c>
    </row>
    <row r="72" spans="1:6">
      <c r="A72" s="1" t="s">
        <v>2</v>
      </c>
      <c r="B72" s="34">
        <f t="shared" si="4"/>
        <v>80611403.659999996</v>
      </c>
      <c r="C72" s="34">
        <v>80611403.659999996</v>
      </c>
      <c r="D72" s="36">
        <v>0</v>
      </c>
      <c r="E72" s="34">
        <v>0</v>
      </c>
      <c r="F72" s="34">
        <v>0</v>
      </c>
    </row>
    <row r="73" spans="1:6">
      <c r="A73" s="37" t="s">
        <v>6</v>
      </c>
      <c r="B73" s="38">
        <f t="shared" si="4"/>
        <v>0</v>
      </c>
      <c r="C73" s="38">
        <v>0</v>
      </c>
      <c r="D73" s="39">
        <v>0</v>
      </c>
      <c r="E73" s="38">
        <v>0</v>
      </c>
      <c r="F73" s="38">
        <v>0</v>
      </c>
    </row>
    <row r="74" spans="1:6" ht="13.5" thickBot="1">
      <c r="A74" s="40" t="s">
        <v>7</v>
      </c>
      <c r="B74" s="41">
        <f t="shared" si="4"/>
        <v>0</v>
      </c>
      <c r="C74" s="41">
        <v>0</v>
      </c>
      <c r="D74" s="42">
        <v>0</v>
      </c>
      <c r="E74" s="41">
        <v>0</v>
      </c>
      <c r="F74" s="41">
        <v>0</v>
      </c>
    </row>
    <row r="75" spans="1:6">
      <c r="A75" s="1" t="s">
        <v>4</v>
      </c>
      <c r="B75" s="34">
        <f t="shared" si="4"/>
        <v>0</v>
      </c>
      <c r="C75" s="43">
        <v>0</v>
      </c>
      <c r="D75" s="43">
        <v>0</v>
      </c>
      <c r="E75" s="43">
        <v>0</v>
      </c>
      <c r="F75" s="13">
        <v>0</v>
      </c>
    </row>
    <row r="76" spans="1:6">
      <c r="A76" s="1" t="s">
        <v>9</v>
      </c>
      <c r="B76" s="34">
        <f t="shared" si="4"/>
        <v>0</v>
      </c>
      <c r="C76" s="43">
        <v>0</v>
      </c>
      <c r="D76" s="43">
        <v>0</v>
      </c>
      <c r="E76" s="43">
        <v>0</v>
      </c>
      <c r="F76" s="12">
        <v>0</v>
      </c>
    </row>
    <row r="77" spans="1:6">
      <c r="A77" s="1" t="s">
        <v>11</v>
      </c>
      <c r="B77" s="34">
        <f t="shared" si="4"/>
        <v>0</v>
      </c>
      <c r="C77" s="34">
        <v>0</v>
      </c>
      <c r="D77" s="35">
        <v>0</v>
      </c>
      <c r="E77" s="35">
        <v>0</v>
      </c>
      <c r="F77" s="4">
        <v>0</v>
      </c>
    </row>
    <row r="78" spans="1:6" ht="13.5" thickBot="1">
      <c r="A78" s="1" t="s">
        <v>10</v>
      </c>
      <c r="B78" s="34">
        <f t="shared" si="4"/>
        <v>0</v>
      </c>
      <c r="C78" s="41">
        <v>0</v>
      </c>
      <c r="D78" s="42">
        <v>0</v>
      </c>
      <c r="E78" s="42">
        <v>0</v>
      </c>
      <c r="F78" s="8">
        <v>0</v>
      </c>
    </row>
    <row r="79" spans="1:6" ht="13.5" thickBot="1">
      <c r="A79" s="44" t="s">
        <v>8</v>
      </c>
      <c r="B79" s="45">
        <f t="shared" si="4"/>
        <v>0</v>
      </c>
      <c r="C79" s="45">
        <v>0</v>
      </c>
      <c r="D79" s="46">
        <v>0</v>
      </c>
      <c r="E79" s="45">
        <v>0</v>
      </c>
      <c r="F79" s="45">
        <v>0</v>
      </c>
    </row>
    <row r="80" spans="1:6">
      <c r="A80" s="1" t="s">
        <v>316</v>
      </c>
      <c r="B80" s="34">
        <f t="shared" si="4"/>
        <v>312779795.25999999</v>
      </c>
      <c r="C80" s="35">
        <v>312779795.25999999</v>
      </c>
      <c r="D80" s="47">
        <v>0</v>
      </c>
      <c r="E80" s="48">
        <v>0</v>
      </c>
      <c r="F80" s="48">
        <v>0</v>
      </c>
    </row>
    <row r="81" spans="1:6">
      <c r="A81" s="1" t="s">
        <v>317</v>
      </c>
      <c r="B81" s="34">
        <f t="shared" si="4"/>
        <v>312779795.25999999</v>
      </c>
      <c r="C81" s="35">
        <v>312779795.25999999</v>
      </c>
      <c r="D81" s="35">
        <v>0</v>
      </c>
      <c r="E81" s="49">
        <v>0</v>
      </c>
      <c r="F81" s="49">
        <v>0</v>
      </c>
    </row>
    <row r="82" spans="1:6">
      <c r="A82" s="1" t="s">
        <v>318</v>
      </c>
      <c r="B82" s="34"/>
      <c r="C82" s="50">
        <v>0.63540842104621631</v>
      </c>
      <c r="D82" s="50">
        <v>0</v>
      </c>
      <c r="E82" s="51">
        <v>0</v>
      </c>
      <c r="F82" s="51">
        <v>0</v>
      </c>
    </row>
    <row r="83" spans="1:6">
      <c r="A83" s="1" t="s">
        <v>12</v>
      </c>
      <c r="B83" s="3"/>
      <c r="C83" s="26">
        <v>1.2500000000000001E-2</v>
      </c>
      <c r="D83" s="26">
        <v>0</v>
      </c>
      <c r="E83" s="27">
        <v>0</v>
      </c>
      <c r="F83" s="27">
        <v>0</v>
      </c>
    </row>
    <row r="84" spans="1:6">
      <c r="A84" s="11" t="s">
        <v>0</v>
      </c>
      <c r="B84" s="3"/>
      <c r="C84" s="28">
        <v>5.4239999999999997E-2</v>
      </c>
      <c r="D84" s="28">
        <v>4.1739999999999999E-2</v>
      </c>
      <c r="E84" s="29">
        <v>4.1739999999999999E-2</v>
      </c>
      <c r="F84" s="29">
        <v>4.1739999999999999E-2</v>
      </c>
    </row>
    <row r="85" spans="1:6">
      <c r="A85" s="1" t="s">
        <v>3</v>
      </c>
      <c r="B85" s="34"/>
      <c r="C85" s="52">
        <v>88</v>
      </c>
      <c r="D85" s="52">
        <v>88</v>
      </c>
      <c r="E85" s="53">
        <v>88</v>
      </c>
      <c r="F85" s="53">
        <v>88</v>
      </c>
    </row>
    <row r="86" spans="1:6" ht="13.5" thickBot="1">
      <c r="A86" s="1" t="s">
        <v>319</v>
      </c>
      <c r="B86" s="41"/>
      <c r="C86" s="42">
        <v>5144392.88</v>
      </c>
      <c r="D86" s="42">
        <v>0</v>
      </c>
      <c r="E86" s="41">
        <v>0</v>
      </c>
      <c r="F86" s="41">
        <v>0</v>
      </c>
    </row>
  </sheetData>
  <pageMargins left="0.7" right="0.7" top="0.75" bottom="0.75" header="0.3" footer="0.3"/>
  <headerFooter>
    <oddHeader>&amp;L&amp;"Calibri"&amp;10&amp;K000000 General Business&amp;1#_x000D_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D18" sqref="D18"/>
    </sheetView>
  </sheetViews>
  <sheetFormatPr defaultRowHeight="12"/>
  <cols>
    <col min="1" max="1" width="9.140625" style="16"/>
    <col min="2" max="2" width="18.140625" style="15" customWidth="1"/>
    <col min="3" max="4" width="13.7109375" style="15" customWidth="1"/>
    <col min="5" max="6" width="9.140625" style="16"/>
    <col min="7" max="7" width="11.140625" style="16" bestFit="1" customWidth="1"/>
    <col min="8" max="257" width="9.140625" style="16"/>
    <col min="258" max="260" width="13.7109375" style="16" customWidth="1"/>
    <col min="261" max="262" width="9.140625" style="16"/>
    <col min="263" max="263" width="11.140625" style="16" bestFit="1" customWidth="1"/>
    <col min="264" max="513" width="9.140625" style="16"/>
    <col min="514" max="516" width="13.7109375" style="16" customWidth="1"/>
    <col min="517" max="518" width="9.140625" style="16"/>
    <col min="519" max="519" width="11.140625" style="16" bestFit="1" customWidth="1"/>
    <col min="520" max="769" width="9.140625" style="16"/>
    <col min="770" max="772" width="13.7109375" style="16" customWidth="1"/>
    <col min="773" max="774" width="9.140625" style="16"/>
    <col min="775" max="775" width="11.140625" style="16" bestFit="1" customWidth="1"/>
    <col min="776" max="1025" width="9.140625" style="16"/>
    <col min="1026" max="1028" width="13.7109375" style="16" customWidth="1"/>
    <col min="1029" max="1030" width="9.140625" style="16"/>
    <col min="1031" max="1031" width="11.140625" style="16" bestFit="1" customWidth="1"/>
    <col min="1032" max="1281" width="9.140625" style="16"/>
    <col min="1282" max="1284" width="13.7109375" style="16" customWidth="1"/>
    <col min="1285" max="1286" width="9.140625" style="16"/>
    <col min="1287" max="1287" width="11.140625" style="16" bestFit="1" customWidth="1"/>
    <col min="1288" max="1537" width="9.140625" style="16"/>
    <col min="1538" max="1540" width="13.7109375" style="16" customWidth="1"/>
    <col min="1541" max="1542" width="9.140625" style="16"/>
    <col min="1543" max="1543" width="11.140625" style="16" bestFit="1" customWidth="1"/>
    <col min="1544" max="1793" width="9.140625" style="16"/>
    <col min="1794" max="1796" width="13.7109375" style="16" customWidth="1"/>
    <col min="1797" max="1798" width="9.140625" style="16"/>
    <col min="1799" max="1799" width="11.140625" style="16" bestFit="1" customWidth="1"/>
    <col min="1800" max="2049" width="9.140625" style="16"/>
    <col min="2050" max="2052" width="13.7109375" style="16" customWidth="1"/>
    <col min="2053" max="2054" width="9.140625" style="16"/>
    <col min="2055" max="2055" width="11.140625" style="16" bestFit="1" customWidth="1"/>
    <col min="2056" max="2305" width="9.140625" style="16"/>
    <col min="2306" max="2308" width="13.7109375" style="16" customWidth="1"/>
    <col min="2309" max="2310" width="9.140625" style="16"/>
    <col min="2311" max="2311" width="11.140625" style="16" bestFit="1" customWidth="1"/>
    <col min="2312" max="2561" width="9.140625" style="16"/>
    <col min="2562" max="2564" width="13.7109375" style="16" customWidth="1"/>
    <col min="2565" max="2566" width="9.140625" style="16"/>
    <col min="2567" max="2567" width="11.140625" style="16" bestFit="1" customWidth="1"/>
    <col min="2568" max="2817" width="9.140625" style="16"/>
    <col min="2818" max="2820" width="13.7109375" style="16" customWidth="1"/>
    <col min="2821" max="2822" width="9.140625" style="16"/>
    <col min="2823" max="2823" width="11.140625" style="16" bestFit="1" customWidth="1"/>
    <col min="2824" max="3073" width="9.140625" style="16"/>
    <col min="3074" max="3076" width="13.7109375" style="16" customWidth="1"/>
    <col min="3077" max="3078" width="9.140625" style="16"/>
    <col min="3079" max="3079" width="11.140625" style="16" bestFit="1" customWidth="1"/>
    <col min="3080" max="3329" width="9.140625" style="16"/>
    <col min="3330" max="3332" width="13.7109375" style="16" customWidth="1"/>
    <col min="3333" max="3334" width="9.140625" style="16"/>
    <col min="3335" max="3335" width="11.140625" style="16" bestFit="1" customWidth="1"/>
    <col min="3336" max="3585" width="9.140625" style="16"/>
    <col min="3586" max="3588" width="13.7109375" style="16" customWidth="1"/>
    <col min="3589" max="3590" width="9.140625" style="16"/>
    <col min="3591" max="3591" width="11.140625" style="16" bestFit="1" customWidth="1"/>
    <col min="3592" max="3841" width="9.140625" style="16"/>
    <col min="3842" max="3844" width="13.7109375" style="16" customWidth="1"/>
    <col min="3845" max="3846" width="9.140625" style="16"/>
    <col min="3847" max="3847" width="11.140625" style="16" bestFit="1" customWidth="1"/>
    <col min="3848" max="4097" width="9.140625" style="16"/>
    <col min="4098" max="4100" width="13.7109375" style="16" customWidth="1"/>
    <col min="4101" max="4102" width="9.140625" style="16"/>
    <col min="4103" max="4103" width="11.140625" style="16" bestFit="1" customWidth="1"/>
    <col min="4104" max="4353" width="9.140625" style="16"/>
    <col min="4354" max="4356" width="13.7109375" style="16" customWidth="1"/>
    <col min="4357" max="4358" width="9.140625" style="16"/>
    <col min="4359" max="4359" width="11.140625" style="16" bestFit="1" customWidth="1"/>
    <col min="4360" max="4609" width="9.140625" style="16"/>
    <col min="4610" max="4612" width="13.7109375" style="16" customWidth="1"/>
    <col min="4613" max="4614" width="9.140625" style="16"/>
    <col min="4615" max="4615" width="11.140625" style="16" bestFit="1" customWidth="1"/>
    <col min="4616" max="4865" width="9.140625" style="16"/>
    <col min="4866" max="4868" width="13.7109375" style="16" customWidth="1"/>
    <col min="4869" max="4870" width="9.140625" style="16"/>
    <col min="4871" max="4871" width="11.140625" style="16" bestFit="1" customWidth="1"/>
    <col min="4872" max="5121" width="9.140625" style="16"/>
    <col min="5122" max="5124" width="13.7109375" style="16" customWidth="1"/>
    <col min="5125" max="5126" width="9.140625" style="16"/>
    <col min="5127" max="5127" width="11.140625" style="16" bestFit="1" customWidth="1"/>
    <col min="5128" max="5377" width="9.140625" style="16"/>
    <col min="5378" max="5380" width="13.7109375" style="16" customWidth="1"/>
    <col min="5381" max="5382" width="9.140625" style="16"/>
    <col min="5383" max="5383" width="11.140625" style="16" bestFit="1" customWidth="1"/>
    <col min="5384" max="5633" width="9.140625" style="16"/>
    <col min="5634" max="5636" width="13.7109375" style="16" customWidth="1"/>
    <col min="5637" max="5638" width="9.140625" style="16"/>
    <col min="5639" max="5639" width="11.140625" style="16" bestFit="1" customWidth="1"/>
    <col min="5640" max="5889" width="9.140625" style="16"/>
    <col min="5890" max="5892" width="13.7109375" style="16" customWidth="1"/>
    <col min="5893" max="5894" width="9.140625" style="16"/>
    <col min="5895" max="5895" width="11.140625" style="16" bestFit="1" customWidth="1"/>
    <col min="5896" max="6145" width="9.140625" style="16"/>
    <col min="6146" max="6148" width="13.7109375" style="16" customWidth="1"/>
    <col min="6149" max="6150" width="9.140625" style="16"/>
    <col min="6151" max="6151" width="11.140625" style="16" bestFit="1" customWidth="1"/>
    <col min="6152" max="6401" width="9.140625" style="16"/>
    <col min="6402" max="6404" width="13.7109375" style="16" customWidth="1"/>
    <col min="6405" max="6406" width="9.140625" style="16"/>
    <col min="6407" max="6407" width="11.140625" style="16" bestFit="1" customWidth="1"/>
    <col min="6408" max="6657" width="9.140625" style="16"/>
    <col min="6658" max="6660" width="13.7109375" style="16" customWidth="1"/>
    <col min="6661" max="6662" width="9.140625" style="16"/>
    <col min="6663" max="6663" width="11.140625" style="16" bestFit="1" customWidth="1"/>
    <col min="6664" max="6913" width="9.140625" style="16"/>
    <col min="6914" max="6916" width="13.7109375" style="16" customWidth="1"/>
    <col min="6917" max="6918" width="9.140625" style="16"/>
    <col min="6919" max="6919" width="11.140625" style="16" bestFit="1" customWidth="1"/>
    <col min="6920" max="7169" width="9.140625" style="16"/>
    <col min="7170" max="7172" width="13.7109375" style="16" customWidth="1"/>
    <col min="7173" max="7174" width="9.140625" style="16"/>
    <col min="7175" max="7175" width="11.140625" style="16" bestFit="1" customWidth="1"/>
    <col min="7176" max="7425" width="9.140625" style="16"/>
    <col min="7426" max="7428" width="13.7109375" style="16" customWidth="1"/>
    <col min="7429" max="7430" width="9.140625" style="16"/>
    <col min="7431" max="7431" width="11.140625" style="16" bestFit="1" customWidth="1"/>
    <col min="7432" max="7681" width="9.140625" style="16"/>
    <col min="7682" max="7684" width="13.7109375" style="16" customWidth="1"/>
    <col min="7685" max="7686" width="9.140625" style="16"/>
    <col min="7687" max="7687" width="11.140625" style="16" bestFit="1" customWidth="1"/>
    <col min="7688" max="7937" width="9.140625" style="16"/>
    <col min="7938" max="7940" width="13.7109375" style="16" customWidth="1"/>
    <col min="7941" max="7942" width="9.140625" style="16"/>
    <col min="7943" max="7943" width="11.140625" style="16" bestFit="1" customWidth="1"/>
    <col min="7944" max="8193" width="9.140625" style="16"/>
    <col min="8194" max="8196" width="13.7109375" style="16" customWidth="1"/>
    <col min="8197" max="8198" width="9.140625" style="16"/>
    <col min="8199" max="8199" width="11.140625" style="16" bestFit="1" customWidth="1"/>
    <col min="8200" max="8449" width="9.140625" style="16"/>
    <col min="8450" max="8452" width="13.7109375" style="16" customWidth="1"/>
    <col min="8453" max="8454" width="9.140625" style="16"/>
    <col min="8455" max="8455" width="11.140625" style="16" bestFit="1" customWidth="1"/>
    <col min="8456" max="8705" width="9.140625" style="16"/>
    <col min="8706" max="8708" width="13.7109375" style="16" customWidth="1"/>
    <col min="8709" max="8710" width="9.140625" style="16"/>
    <col min="8711" max="8711" width="11.140625" style="16" bestFit="1" customWidth="1"/>
    <col min="8712" max="8961" width="9.140625" style="16"/>
    <col min="8962" max="8964" width="13.7109375" style="16" customWidth="1"/>
    <col min="8965" max="8966" width="9.140625" style="16"/>
    <col min="8967" max="8967" width="11.140625" style="16" bestFit="1" customWidth="1"/>
    <col min="8968" max="9217" width="9.140625" style="16"/>
    <col min="9218" max="9220" width="13.7109375" style="16" customWidth="1"/>
    <col min="9221" max="9222" width="9.140625" style="16"/>
    <col min="9223" max="9223" width="11.140625" style="16" bestFit="1" customWidth="1"/>
    <col min="9224" max="9473" width="9.140625" style="16"/>
    <col min="9474" max="9476" width="13.7109375" style="16" customWidth="1"/>
    <col min="9477" max="9478" width="9.140625" style="16"/>
    <col min="9479" max="9479" width="11.140625" style="16" bestFit="1" customWidth="1"/>
    <col min="9480" max="9729" width="9.140625" style="16"/>
    <col min="9730" max="9732" width="13.7109375" style="16" customWidth="1"/>
    <col min="9733" max="9734" width="9.140625" style="16"/>
    <col min="9735" max="9735" width="11.140625" style="16" bestFit="1" customWidth="1"/>
    <col min="9736" max="9985" width="9.140625" style="16"/>
    <col min="9986" max="9988" width="13.7109375" style="16" customWidth="1"/>
    <col min="9989" max="9990" width="9.140625" style="16"/>
    <col min="9991" max="9991" width="11.140625" style="16" bestFit="1" customWidth="1"/>
    <col min="9992" max="10241" width="9.140625" style="16"/>
    <col min="10242" max="10244" width="13.7109375" style="16" customWidth="1"/>
    <col min="10245" max="10246" width="9.140625" style="16"/>
    <col min="10247" max="10247" width="11.140625" style="16" bestFit="1" customWidth="1"/>
    <col min="10248" max="10497" width="9.140625" style="16"/>
    <col min="10498" max="10500" width="13.7109375" style="16" customWidth="1"/>
    <col min="10501" max="10502" width="9.140625" style="16"/>
    <col min="10503" max="10503" width="11.140625" style="16" bestFit="1" customWidth="1"/>
    <col min="10504" max="10753" width="9.140625" style="16"/>
    <col min="10754" max="10756" width="13.7109375" style="16" customWidth="1"/>
    <col min="10757" max="10758" width="9.140625" style="16"/>
    <col min="10759" max="10759" width="11.140625" style="16" bestFit="1" customWidth="1"/>
    <col min="10760" max="11009" width="9.140625" style="16"/>
    <col min="11010" max="11012" width="13.7109375" style="16" customWidth="1"/>
    <col min="11013" max="11014" width="9.140625" style="16"/>
    <col min="11015" max="11015" width="11.140625" style="16" bestFit="1" customWidth="1"/>
    <col min="11016" max="11265" width="9.140625" style="16"/>
    <col min="11266" max="11268" width="13.7109375" style="16" customWidth="1"/>
    <col min="11269" max="11270" width="9.140625" style="16"/>
    <col min="11271" max="11271" width="11.140625" style="16" bestFit="1" customWidth="1"/>
    <col min="11272" max="11521" width="9.140625" style="16"/>
    <col min="11522" max="11524" width="13.7109375" style="16" customWidth="1"/>
    <col min="11525" max="11526" width="9.140625" style="16"/>
    <col min="11527" max="11527" width="11.140625" style="16" bestFit="1" customWidth="1"/>
    <col min="11528" max="11777" width="9.140625" style="16"/>
    <col min="11778" max="11780" width="13.7109375" style="16" customWidth="1"/>
    <col min="11781" max="11782" width="9.140625" style="16"/>
    <col min="11783" max="11783" width="11.140625" style="16" bestFit="1" customWidth="1"/>
    <col min="11784" max="12033" width="9.140625" style="16"/>
    <col min="12034" max="12036" width="13.7109375" style="16" customWidth="1"/>
    <col min="12037" max="12038" width="9.140625" style="16"/>
    <col min="12039" max="12039" width="11.140625" style="16" bestFit="1" customWidth="1"/>
    <col min="12040" max="12289" width="9.140625" style="16"/>
    <col min="12290" max="12292" width="13.7109375" style="16" customWidth="1"/>
    <col min="12293" max="12294" width="9.140625" style="16"/>
    <col min="12295" max="12295" width="11.140625" style="16" bestFit="1" customWidth="1"/>
    <col min="12296" max="12545" width="9.140625" style="16"/>
    <col min="12546" max="12548" width="13.7109375" style="16" customWidth="1"/>
    <col min="12549" max="12550" width="9.140625" style="16"/>
    <col min="12551" max="12551" width="11.140625" style="16" bestFit="1" customWidth="1"/>
    <col min="12552" max="12801" width="9.140625" style="16"/>
    <col min="12802" max="12804" width="13.7109375" style="16" customWidth="1"/>
    <col min="12805" max="12806" width="9.140625" style="16"/>
    <col min="12807" max="12807" width="11.140625" style="16" bestFit="1" customWidth="1"/>
    <col min="12808" max="13057" width="9.140625" style="16"/>
    <col min="13058" max="13060" width="13.7109375" style="16" customWidth="1"/>
    <col min="13061" max="13062" width="9.140625" style="16"/>
    <col min="13063" max="13063" width="11.140625" style="16" bestFit="1" customWidth="1"/>
    <col min="13064" max="13313" width="9.140625" style="16"/>
    <col min="13314" max="13316" width="13.7109375" style="16" customWidth="1"/>
    <col min="13317" max="13318" width="9.140625" style="16"/>
    <col min="13319" max="13319" width="11.140625" style="16" bestFit="1" customWidth="1"/>
    <col min="13320" max="13569" width="9.140625" style="16"/>
    <col min="13570" max="13572" width="13.7109375" style="16" customWidth="1"/>
    <col min="13573" max="13574" width="9.140625" style="16"/>
    <col min="13575" max="13575" width="11.140625" style="16" bestFit="1" customWidth="1"/>
    <col min="13576" max="13825" width="9.140625" style="16"/>
    <col min="13826" max="13828" width="13.7109375" style="16" customWidth="1"/>
    <col min="13829" max="13830" width="9.140625" style="16"/>
    <col min="13831" max="13831" width="11.140625" style="16" bestFit="1" customWidth="1"/>
    <col min="13832" max="14081" width="9.140625" style="16"/>
    <col min="14082" max="14084" width="13.7109375" style="16" customWidth="1"/>
    <col min="14085" max="14086" width="9.140625" style="16"/>
    <col min="14087" max="14087" width="11.140625" style="16" bestFit="1" customWidth="1"/>
    <col min="14088" max="14337" width="9.140625" style="16"/>
    <col min="14338" max="14340" width="13.7109375" style="16" customWidth="1"/>
    <col min="14341" max="14342" width="9.140625" style="16"/>
    <col min="14343" max="14343" width="11.140625" style="16" bestFit="1" customWidth="1"/>
    <col min="14344" max="14593" width="9.140625" style="16"/>
    <col min="14594" max="14596" width="13.7109375" style="16" customWidth="1"/>
    <col min="14597" max="14598" width="9.140625" style="16"/>
    <col min="14599" max="14599" width="11.140625" style="16" bestFit="1" customWidth="1"/>
    <col min="14600" max="14849" width="9.140625" style="16"/>
    <col min="14850" max="14852" width="13.7109375" style="16" customWidth="1"/>
    <col min="14853" max="14854" width="9.140625" style="16"/>
    <col min="14855" max="14855" width="11.140625" style="16" bestFit="1" customWidth="1"/>
    <col min="14856" max="15105" width="9.140625" style="16"/>
    <col min="15106" max="15108" width="13.7109375" style="16" customWidth="1"/>
    <col min="15109" max="15110" width="9.140625" style="16"/>
    <col min="15111" max="15111" width="11.140625" style="16" bestFit="1" customWidth="1"/>
    <col min="15112" max="15361" width="9.140625" style="16"/>
    <col min="15362" max="15364" width="13.7109375" style="16" customWidth="1"/>
    <col min="15365" max="15366" width="9.140625" style="16"/>
    <col min="15367" max="15367" width="11.140625" style="16" bestFit="1" customWidth="1"/>
    <col min="15368" max="15617" width="9.140625" style="16"/>
    <col min="15618" max="15620" width="13.7109375" style="16" customWidth="1"/>
    <col min="15621" max="15622" width="9.140625" style="16"/>
    <col min="15623" max="15623" width="11.140625" style="16" bestFit="1" customWidth="1"/>
    <col min="15624" max="15873" width="9.140625" style="16"/>
    <col min="15874" max="15876" width="13.7109375" style="16" customWidth="1"/>
    <col min="15877" max="15878" width="9.140625" style="16"/>
    <col min="15879" max="15879" width="11.140625" style="16" bestFit="1" customWidth="1"/>
    <col min="15880" max="16129" width="9.140625" style="16"/>
    <col min="16130" max="16132" width="13.7109375" style="16" customWidth="1"/>
    <col min="16133" max="16134" width="9.140625" style="16"/>
    <col min="16135" max="16135" width="11.140625" style="16" bestFit="1" customWidth="1"/>
    <col min="16136" max="16384" width="9.140625" style="16"/>
  </cols>
  <sheetData>
    <row r="1" spans="1:9">
      <c r="A1" s="14" t="s">
        <v>155</v>
      </c>
    </row>
    <row r="2" spans="1:9">
      <c r="F2" s="17"/>
      <c r="G2" s="17"/>
      <c r="H2" s="17"/>
      <c r="I2" s="17"/>
    </row>
    <row r="3" spans="1:9">
      <c r="A3" s="18" t="s">
        <v>156</v>
      </c>
      <c r="B3" s="19" t="s">
        <v>157</v>
      </c>
      <c r="C3" s="19" t="s">
        <v>13</v>
      </c>
      <c r="D3" s="19" t="s">
        <v>158</v>
      </c>
      <c r="F3" s="17"/>
      <c r="G3" s="17"/>
      <c r="H3" s="17"/>
      <c r="I3" s="17"/>
    </row>
    <row r="4" spans="1:9">
      <c r="A4" s="20">
        <v>45504</v>
      </c>
      <c r="B4" s="21">
        <f>+'Collateral Tables'!Q9/550000000</f>
        <v>0</v>
      </c>
      <c r="C4" s="21">
        <f>+'Collateral Tables'!Q23/540000000</f>
        <v>0</v>
      </c>
      <c r="D4" s="21">
        <f>+B4-C4</f>
        <v>0</v>
      </c>
    </row>
    <row r="5" spans="1:9">
      <c r="A5" s="20">
        <v>45596</v>
      </c>
      <c r="B5" s="21">
        <f>+B4+'Collateral Tables'!M$9/'Collateral Tables'!Q$6</f>
        <v>7.4571312464214541E-4</v>
      </c>
      <c r="C5" s="21">
        <f>+C4+'Collateral Tables'!M$23/'Collateral Tables'!Q$6</f>
        <v>0</v>
      </c>
      <c r="D5" s="21">
        <f>+B5-C5</f>
        <v>7.4571312464214541E-4</v>
      </c>
    </row>
    <row r="6" spans="1:9">
      <c r="A6" s="20">
        <v>45688</v>
      </c>
      <c r="B6" s="21">
        <f>+B5+'Collateral Tables'!I$9/'Collateral Tables'!Q$6</f>
        <v>7.4571312464214541E-4</v>
      </c>
      <c r="C6" s="21">
        <f>+C5+'Collateral Tables'!I$23/'Collateral Tables'!Q$6</f>
        <v>1.1662369334118244E-4</v>
      </c>
      <c r="D6" s="21">
        <f>+B6-C6</f>
        <v>6.2908943130096293E-4</v>
      </c>
    </row>
    <row r="7" spans="1:9">
      <c r="A7" s="20">
        <v>45777</v>
      </c>
      <c r="B7" s="21">
        <f>+B6+'Collateral Tables'!E$9/'Collateral Tables'!Q$6</f>
        <v>7.4571312464214541E-4</v>
      </c>
      <c r="C7" s="21">
        <f>+C6+'Collateral Tables'!E$23/'Collateral Tables'!Q$6</f>
        <v>7.6275548863391366E-4</v>
      </c>
      <c r="D7" s="21">
        <f>+B7-C7</f>
        <v>-1.7042363991768249E-5</v>
      </c>
    </row>
    <row r="8" spans="1:9">
      <c r="A8" s="20"/>
      <c r="B8" s="21"/>
      <c r="C8" s="21"/>
      <c r="D8" s="21"/>
    </row>
    <row r="9" spans="1:9">
      <c r="A9" s="20"/>
      <c r="B9" s="21"/>
      <c r="C9" s="21"/>
      <c r="D9" s="21"/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57ABF-3BC0-4686-B214-98ED0BA80C89}">
  <sheetPr codeName="Sheet2">
    <pageSetUpPr fitToPage="1"/>
  </sheetPr>
  <dimension ref="A1:T26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0" sqref="A10"/>
    </sheetView>
  </sheetViews>
  <sheetFormatPr defaultRowHeight="12.75" outlineLevelRow="1"/>
  <cols>
    <col min="1" max="1" width="17.42578125" style="24" customWidth="1"/>
    <col min="2" max="2" width="36.7109375" style="24" customWidth="1"/>
    <col min="3" max="4" width="3" style="24" customWidth="1"/>
    <col min="5" max="5" width="17.140625" style="24" customWidth="1"/>
    <col min="6" max="6" width="15.85546875" style="22" customWidth="1"/>
    <col min="7" max="7" width="13.85546875" style="24" bestFit="1" customWidth="1"/>
    <col min="8" max="8" width="3" style="24" customWidth="1"/>
    <col min="9" max="9" width="17.140625" style="24" customWidth="1"/>
    <col min="10" max="10" width="15.85546875" style="22" customWidth="1"/>
    <col min="11" max="11" width="13.85546875" style="24" bestFit="1" customWidth="1"/>
    <col min="12" max="12" width="3" style="24" customWidth="1"/>
    <col min="13" max="13" width="17.140625" style="24" customWidth="1"/>
    <col min="14" max="14" width="15.85546875" style="22" customWidth="1"/>
    <col min="15" max="15" width="13.85546875" style="24" bestFit="1" customWidth="1"/>
    <col min="16" max="16" width="3" style="24" customWidth="1"/>
    <col min="17" max="17" width="17.140625" style="24" customWidth="1"/>
    <col min="18" max="18" width="15.85546875" style="22" customWidth="1"/>
    <col min="19" max="19" width="13.85546875" style="24" bestFit="1" customWidth="1"/>
    <col min="20" max="20" width="3" style="24" customWidth="1"/>
  </cols>
  <sheetData>
    <row r="1" spans="1:20">
      <c r="B1" s="54" t="s">
        <v>290</v>
      </c>
      <c r="F1" s="97"/>
      <c r="J1" s="97"/>
      <c r="N1" s="97"/>
      <c r="R1" s="97"/>
    </row>
    <row r="2" spans="1:20">
      <c r="B2" s="55" t="s">
        <v>15</v>
      </c>
      <c r="E2" s="55"/>
      <c r="F2" s="97"/>
      <c r="I2" s="55"/>
      <c r="J2" s="97"/>
      <c r="M2" s="55"/>
      <c r="N2" s="97"/>
      <c r="Q2" s="55"/>
      <c r="R2" s="97"/>
    </row>
    <row r="3" spans="1:20">
      <c r="F3" s="97"/>
      <c r="J3" s="97"/>
      <c r="N3" s="97"/>
      <c r="R3" s="97"/>
    </row>
    <row r="4" spans="1:20">
      <c r="A4" s="56"/>
      <c r="B4" s="57" t="s">
        <v>16</v>
      </c>
      <c r="C4" s="58"/>
      <c r="D4" s="58"/>
      <c r="E4" s="59">
        <v>45777</v>
      </c>
      <c r="F4" s="98"/>
      <c r="G4" s="60"/>
      <c r="H4" s="58"/>
      <c r="I4" s="59">
        <v>45688</v>
      </c>
      <c r="J4" s="98"/>
      <c r="K4" s="60"/>
      <c r="L4" s="58"/>
      <c r="M4" s="59">
        <v>45596</v>
      </c>
      <c r="N4" s="98"/>
      <c r="O4" s="60"/>
      <c r="P4" s="58"/>
      <c r="Q4" s="59">
        <v>45504</v>
      </c>
      <c r="R4" s="98"/>
      <c r="S4" s="60"/>
      <c r="T4" s="56"/>
    </row>
    <row r="5" spans="1:20" ht="13.5" thickBot="1">
      <c r="F5" s="97"/>
      <c r="J5" s="97"/>
      <c r="N5" s="97"/>
      <c r="R5" s="97"/>
    </row>
    <row r="6" spans="1:20" ht="13.5" thickBot="1">
      <c r="B6" s="24" t="s">
        <v>17</v>
      </c>
      <c r="E6" s="61">
        <v>450731056.70750087</v>
      </c>
      <c r="F6" s="99"/>
      <c r="I6" s="61">
        <v>483829197.64740086</v>
      </c>
      <c r="J6" s="99"/>
      <c r="M6" s="61">
        <v>514164371.82020086</v>
      </c>
      <c r="N6" s="99"/>
      <c r="Q6" s="61">
        <v>549999988.53020084</v>
      </c>
      <c r="R6" s="99"/>
    </row>
    <row r="7" spans="1:20">
      <c r="B7" s="24" t="s">
        <v>18</v>
      </c>
      <c r="E7" s="62">
        <v>72320986.560000032</v>
      </c>
      <c r="F7" s="100"/>
      <c r="I7" s="62">
        <v>29009255.599999979</v>
      </c>
      <c r="J7" s="100"/>
      <c r="M7" s="62">
        <v>23829533.680000018</v>
      </c>
      <c r="N7" s="100"/>
      <c r="Q7" s="62">
        <v>31195990.270000018</v>
      </c>
      <c r="R7" s="100"/>
    </row>
    <row r="8" spans="1:20">
      <c r="B8" s="24" t="s">
        <v>19</v>
      </c>
      <c r="E8" s="62">
        <v>8290417.0999999642</v>
      </c>
      <c r="F8" s="100"/>
      <c r="I8" s="62">
        <v>4088885.3399000131</v>
      </c>
      <c r="J8" s="100"/>
      <c r="M8" s="62">
        <v>6095498.2828000337</v>
      </c>
      <c r="N8" s="100"/>
      <c r="Q8" s="62">
        <v>4639626.439999938</v>
      </c>
      <c r="R8" s="100"/>
    </row>
    <row r="9" spans="1:20">
      <c r="A9" s="63">
        <f>SUM(E9:Q9)</f>
        <v>410142.2100000002</v>
      </c>
      <c r="B9" s="24" t="s">
        <v>5</v>
      </c>
      <c r="E9" s="62">
        <v>0</v>
      </c>
      <c r="F9" s="100"/>
      <c r="I9" s="62">
        <v>0</v>
      </c>
      <c r="J9" s="100"/>
      <c r="M9" s="62">
        <v>410142.2100000002</v>
      </c>
      <c r="N9" s="100"/>
      <c r="Q9" s="62">
        <v>0</v>
      </c>
      <c r="R9" s="100"/>
    </row>
    <row r="10" spans="1:20">
      <c r="A10" s="64"/>
      <c r="B10" s="24" t="s">
        <v>20</v>
      </c>
      <c r="E10" s="62"/>
      <c r="F10" s="100"/>
      <c r="I10" s="62"/>
      <c r="J10" s="100"/>
      <c r="M10" s="62"/>
      <c r="N10" s="100"/>
      <c r="Q10" s="62"/>
      <c r="R10" s="100"/>
    </row>
    <row r="11" spans="1:20">
      <c r="A11" s="96"/>
      <c r="B11" s="24" t="s">
        <v>21</v>
      </c>
      <c r="E11" s="62"/>
      <c r="F11" s="101"/>
      <c r="I11" s="62"/>
      <c r="J11" s="101"/>
      <c r="M11" s="62"/>
      <c r="N11" s="101"/>
      <c r="Q11" s="62"/>
      <c r="R11" s="101"/>
    </row>
    <row r="12" spans="1:20" ht="13.5" thickBot="1">
      <c r="A12" s="64"/>
      <c r="B12" s="24" t="s">
        <v>22</v>
      </c>
      <c r="E12" s="102"/>
      <c r="F12" s="100"/>
      <c r="G12" s="62"/>
      <c r="I12" s="102"/>
      <c r="J12" s="100"/>
      <c r="K12" s="62"/>
      <c r="M12" s="102"/>
      <c r="N12" s="100"/>
      <c r="O12" s="62"/>
      <c r="Q12" s="102"/>
      <c r="R12" s="100"/>
      <c r="S12" s="62"/>
      <c r="T12" s="62"/>
    </row>
    <row r="13" spans="1:20" ht="13.5" thickBot="1">
      <c r="A13" s="64"/>
      <c r="B13" s="24" t="s">
        <v>23</v>
      </c>
      <c r="E13" s="65">
        <v>370119653.04750091</v>
      </c>
      <c r="F13" s="99"/>
      <c r="G13" s="62">
        <v>6.5565109252929688E-7</v>
      </c>
      <c r="I13" s="65">
        <v>450731056.70750087</v>
      </c>
      <c r="J13" s="99"/>
      <c r="K13" s="62">
        <v>1.0132789611816406E-6</v>
      </c>
      <c r="M13" s="65">
        <v>483829197.64740086</v>
      </c>
      <c r="N13" s="99"/>
      <c r="O13" s="62">
        <v>5.3644180297851563E-7</v>
      </c>
      <c r="Q13" s="65">
        <v>514164371.82020086</v>
      </c>
      <c r="R13" s="99"/>
      <c r="S13" s="62"/>
      <c r="T13" s="62"/>
    </row>
    <row r="14" spans="1:20">
      <c r="A14" s="64"/>
      <c r="E14" s="62"/>
      <c r="F14" s="97"/>
      <c r="I14" s="62"/>
      <c r="J14" s="97"/>
      <c r="M14" s="62"/>
      <c r="N14" s="97"/>
      <c r="Q14" s="62"/>
      <c r="R14" s="97"/>
    </row>
    <row r="15" spans="1:20">
      <c r="A15" s="66"/>
      <c r="B15" s="57" t="s">
        <v>24</v>
      </c>
      <c r="C15" s="58"/>
      <c r="D15" s="58"/>
      <c r="E15" s="59"/>
      <c r="F15" s="98"/>
      <c r="G15" s="59"/>
      <c r="H15" s="58"/>
      <c r="I15" s="59"/>
      <c r="J15" s="98"/>
      <c r="K15" s="59"/>
      <c r="L15" s="58"/>
      <c r="M15" s="59"/>
      <c r="N15" s="98"/>
      <c r="O15" s="59"/>
      <c r="P15" s="58"/>
      <c r="Q15" s="59"/>
      <c r="R15" s="98"/>
      <c r="S15" s="59"/>
      <c r="T15" s="67"/>
    </row>
    <row r="16" spans="1:20">
      <c r="A16" s="64"/>
      <c r="B16" s="55"/>
      <c r="C16" s="55"/>
      <c r="D16" s="55"/>
      <c r="F16" s="97"/>
      <c r="H16" s="55"/>
      <c r="J16" s="97"/>
      <c r="L16" s="55"/>
      <c r="N16" s="97"/>
      <c r="P16" s="55"/>
      <c r="R16" s="97"/>
    </row>
    <row r="17" spans="1:20">
      <c r="A17" s="64"/>
      <c r="B17" s="55" t="s">
        <v>25</v>
      </c>
      <c r="C17" s="55"/>
      <c r="D17" s="55"/>
      <c r="F17" s="97"/>
      <c r="H17" s="55"/>
      <c r="J17" s="97"/>
      <c r="L17" s="55"/>
      <c r="N17" s="97"/>
      <c r="P17" s="55"/>
      <c r="R17" s="97"/>
    </row>
    <row r="18" spans="1:20">
      <c r="A18" s="64"/>
      <c r="B18" s="24" t="s">
        <v>26</v>
      </c>
      <c r="E18" s="68">
        <v>2707</v>
      </c>
      <c r="F18" s="97"/>
      <c r="I18" s="68">
        <v>2784</v>
      </c>
      <c r="J18" s="97"/>
      <c r="M18" s="68">
        <v>2815</v>
      </c>
      <c r="N18" s="97"/>
      <c r="Q18" s="68">
        <v>2855</v>
      </c>
      <c r="R18" s="97"/>
    </row>
    <row r="19" spans="1:20">
      <c r="A19" s="64"/>
      <c r="B19" s="24" t="s">
        <v>233</v>
      </c>
      <c r="E19" s="68">
        <v>370119653.04749829</v>
      </c>
      <c r="F19" s="97"/>
      <c r="I19" s="68">
        <v>450731056.70749968</v>
      </c>
      <c r="J19" s="97"/>
      <c r="M19" s="68">
        <v>483829197.64740092</v>
      </c>
      <c r="N19" s="97"/>
      <c r="Q19" s="68">
        <v>514164371.82019973</v>
      </c>
      <c r="R19" s="97"/>
    </row>
    <row r="20" spans="1:20">
      <c r="A20" s="64"/>
      <c r="B20" s="24" t="s">
        <v>27</v>
      </c>
      <c r="E20" s="68">
        <v>77</v>
      </c>
      <c r="F20" s="97"/>
      <c r="I20" s="68">
        <v>31</v>
      </c>
      <c r="J20" s="97"/>
      <c r="M20" s="68">
        <v>38</v>
      </c>
      <c r="N20" s="97"/>
      <c r="Q20" s="68">
        <v>31</v>
      </c>
      <c r="R20" s="97"/>
    </row>
    <row r="21" spans="1:20">
      <c r="A21" s="64"/>
      <c r="B21" s="24" t="s">
        <v>28</v>
      </c>
      <c r="E21" s="68">
        <v>13769187.239999993</v>
      </c>
      <c r="F21" s="97"/>
      <c r="G21" s="69"/>
      <c r="I21" s="68">
        <v>5024718.46</v>
      </c>
      <c r="J21" s="97"/>
      <c r="K21" s="69"/>
      <c r="M21" s="68">
        <v>9699773.9399999976</v>
      </c>
      <c r="N21" s="97"/>
      <c r="O21" s="69"/>
      <c r="Q21" s="68">
        <v>5938251.540000001</v>
      </c>
      <c r="R21" s="97"/>
      <c r="S21" s="69"/>
    </row>
    <row r="22" spans="1:20">
      <c r="A22" s="64"/>
      <c r="E22" s="70"/>
      <c r="F22" s="97"/>
      <c r="G22"/>
      <c r="I22" s="70"/>
      <c r="J22" s="97"/>
      <c r="K22"/>
      <c r="M22" s="70"/>
      <c r="N22" s="97"/>
      <c r="O22"/>
      <c r="Q22" s="70"/>
      <c r="R22" s="97"/>
      <c r="S22"/>
      <c r="T22"/>
    </row>
    <row r="23" spans="1:20">
      <c r="A23" s="63">
        <f>SUM(E23:Q23)</f>
        <v>419515.51000000024</v>
      </c>
      <c r="B23" s="24" t="s">
        <v>29</v>
      </c>
      <c r="E23" s="103">
        <v>355372.48000000021</v>
      </c>
      <c r="F23" s="97"/>
      <c r="G23"/>
      <c r="I23" s="103">
        <v>64143.03</v>
      </c>
      <c r="J23" s="97"/>
      <c r="K23"/>
      <c r="M23" s="103">
        <v>0</v>
      </c>
      <c r="N23" s="97"/>
      <c r="O23"/>
      <c r="Q23" s="103">
        <v>0</v>
      </c>
      <c r="R23" s="97"/>
      <c r="S23"/>
      <c r="T23"/>
    </row>
    <row r="24" spans="1:20">
      <c r="A24" s="63">
        <f>SUM(Q24)</f>
        <v>0</v>
      </c>
      <c r="B24" s="24" t="s">
        <v>30</v>
      </c>
      <c r="E24" s="103">
        <v>0</v>
      </c>
      <c r="F24" s="97"/>
      <c r="G24"/>
      <c r="I24" s="103">
        <v>0</v>
      </c>
      <c r="J24" s="97"/>
      <c r="K24"/>
      <c r="M24" s="103">
        <v>0</v>
      </c>
      <c r="N24" s="97"/>
      <c r="O24"/>
      <c r="Q24" s="103">
        <v>0</v>
      </c>
      <c r="R24" s="97"/>
      <c r="S24"/>
      <c r="T24"/>
    </row>
    <row r="25" spans="1:20">
      <c r="A25" s="62"/>
      <c r="F25" s="97"/>
      <c r="G25"/>
      <c r="J25" s="97"/>
      <c r="K25"/>
      <c r="N25" s="97"/>
      <c r="O25"/>
      <c r="R25" s="97"/>
      <c r="S25"/>
      <c r="T25"/>
    </row>
    <row r="26" spans="1:20">
      <c r="A26" s="56"/>
      <c r="B26" s="24" t="s">
        <v>31</v>
      </c>
      <c r="E26" s="30">
        <v>53.128966020053753</v>
      </c>
      <c r="F26" s="97"/>
      <c r="G26"/>
      <c r="I26" s="30">
        <v>52.589394141852956</v>
      </c>
      <c r="J26" s="97"/>
      <c r="K26"/>
      <c r="M26" s="30">
        <v>52.401899839280638</v>
      </c>
      <c r="N26" s="97"/>
      <c r="O26"/>
      <c r="Q26" s="30">
        <v>52.110884622343292</v>
      </c>
      <c r="R26" s="97"/>
      <c r="S26"/>
      <c r="T26"/>
    </row>
    <row r="27" spans="1:20">
      <c r="A27" s="56"/>
      <c r="B27" s="24" t="s">
        <v>32</v>
      </c>
      <c r="E27" s="30">
        <v>27.861969315948805</v>
      </c>
      <c r="F27" s="97"/>
      <c r="I27" s="30">
        <v>30.209109223635487</v>
      </c>
      <c r="J27" s="97"/>
      <c r="M27" s="30">
        <v>33.043624582224311</v>
      </c>
      <c r="N27" s="97"/>
      <c r="Q27" s="30">
        <v>35.702660119862699</v>
      </c>
      <c r="R27" s="97"/>
    </row>
    <row r="28" spans="1:20">
      <c r="A28" s="56"/>
      <c r="B28" s="24" t="s">
        <v>82</v>
      </c>
      <c r="E28" s="32">
        <v>3.5634235645069762E-2</v>
      </c>
      <c r="F28" s="97"/>
      <c r="I28" s="32">
        <v>3.3028660340172156E-2</v>
      </c>
      <c r="J28" s="97"/>
      <c r="M28" s="32">
        <v>3.244957255099222E-2</v>
      </c>
      <c r="N28" s="97"/>
      <c r="Q28" s="32">
        <v>3.2549295692982184E-2</v>
      </c>
      <c r="R28" s="97"/>
    </row>
    <row r="29" spans="1:20">
      <c r="A29" s="56"/>
      <c r="B29" s="24" t="s">
        <v>33</v>
      </c>
      <c r="E29" s="30">
        <v>25.266996704104947</v>
      </c>
      <c r="F29" s="97"/>
      <c r="I29" s="30">
        <v>22.38028491821747</v>
      </c>
      <c r="J29" s="97"/>
      <c r="M29" s="30">
        <v>19.358275257056327</v>
      </c>
      <c r="N29" s="97"/>
      <c r="Q29" s="30">
        <v>16.408224502480593</v>
      </c>
      <c r="R29" s="97"/>
    </row>
    <row r="30" spans="1:20">
      <c r="A30" s="56"/>
      <c r="B30" s="24" t="s">
        <v>34</v>
      </c>
      <c r="E30" s="104">
        <v>136726.87589490146</v>
      </c>
      <c r="F30" s="97"/>
      <c r="I30" s="104">
        <v>161900.52324263638</v>
      </c>
      <c r="J30" s="97"/>
      <c r="M30" s="104">
        <v>171875.38104703408</v>
      </c>
      <c r="N30" s="97"/>
      <c r="Q30" s="104">
        <v>180092.59958675998</v>
      </c>
      <c r="R30" s="97"/>
    </row>
    <row r="31" spans="1:20">
      <c r="A31" s="56"/>
      <c r="B31" s="24" t="s">
        <v>35</v>
      </c>
      <c r="E31" s="31">
        <v>3.5670128796571263E-2</v>
      </c>
      <c r="F31" s="97"/>
      <c r="I31" s="31">
        <v>3.5418526008835494E-2</v>
      </c>
      <c r="J31" s="97"/>
      <c r="M31" s="31">
        <v>3.5244528271919227E-2</v>
      </c>
      <c r="N31" s="97"/>
      <c r="Q31" s="31">
        <v>3.5238095408453109E-2</v>
      </c>
      <c r="R31" s="97"/>
    </row>
    <row r="32" spans="1:20">
      <c r="A32" s="56"/>
      <c r="B32" s="71"/>
      <c r="E32" s="72"/>
      <c r="F32" s="105"/>
      <c r="I32" s="72"/>
      <c r="J32" s="105"/>
      <c r="M32" s="72"/>
      <c r="N32" s="105"/>
      <c r="Q32" s="72"/>
      <c r="R32" s="105"/>
    </row>
    <row r="33" spans="1:20">
      <c r="A33" s="73"/>
      <c r="B33" s="74" t="s">
        <v>36</v>
      </c>
      <c r="C33" s="75"/>
      <c r="D33" s="75"/>
      <c r="E33" s="74"/>
      <c r="F33" s="106"/>
      <c r="G33" s="74"/>
      <c r="H33" s="75"/>
      <c r="I33" s="74"/>
      <c r="J33" s="106"/>
      <c r="K33" s="74"/>
      <c r="L33" s="75"/>
      <c r="M33" s="74"/>
      <c r="N33" s="106"/>
      <c r="O33" s="74"/>
      <c r="P33" s="75"/>
      <c r="Q33" s="74"/>
      <c r="R33" s="106"/>
      <c r="S33" s="74"/>
      <c r="T33" s="75"/>
    </row>
    <row r="34" spans="1:20">
      <c r="A34" s="76" t="s">
        <v>159</v>
      </c>
      <c r="B34" s="24" t="s">
        <v>147</v>
      </c>
      <c r="E34" s="69">
        <v>2696</v>
      </c>
      <c r="F34" s="69">
        <v>770957.30000000028</v>
      </c>
      <c r="G34" s="10">
        <v>2.0829947657523109E-3</v>
      </c>
      <c r="I34" s="69">
        <v>2774</v>
      </c>
      <c r="J34" s="69">
        <v>475796.57999999996</v>
      </c>
      <c r="K34" s="10">
        <v>1.0556108191780681E-3</v>
      </c>
      <c r="M34" s="69">
        <v>2812</v>
      </c>
      <c r="N34" s="69">
        <v>90752.409999999989</v>
      </c>
      <c r="O34" s="10">
        <v>1.8757117272227418E-4</v>
      </c>
      <c r="Q34" s="69">
        <v>2851</v>
      </c>
      <c r="R34" s="69">
        <v>133092.5</v>
      </c>
      <c r="S34" s="10">
        <v>2.5885204672746495E-4</v>
      </c>
      <c r="T34" s="10"/>
    </row>
    <row r="35" spans="1:20">
      <c r="A35" s="76" t="s">
        <v>160</v>
      </c>
      <c r="B35" s="77" t="s">
        <v>148</v>
      </c>
      <c r="C35" s="77"/>
      <c r="D35" s="77"/>
      <c r="E35" s="69">
        <v>8</v>
      </c>
      <c r="F35" s="69">
        <v>73125.180000000008</v>
      </c>
      <c r="G35" s="10">
        <v>1.9757172956880431E-4</v>
      </c>
      <c r="H35" s="77"/>
      <c r="I35" s="69">
        <v>8</v>
      </c>
      <c r="J35" s="69">
        <v>146174.21</v>
      </c>
      <c r="K35" s="10">
        <v>3.243047219061704E-4</v>
      </c>
      <c r="L35" s="77"/>
      <c r="M35" s="69">
        <v>3</v>
      </c>
      <c r="N35" s="69">
        <v>35352.449999999997</v>
      </c>
      <c r="O35" s="10">
        <v>7.3068037588264192E-5</v>
      </c>
      <c r="P35" s="77"/>
      <c r="Q35" s="69">
        <v>1</v>
      </c>
      <c r="R35" s="69">
        <v>3218.29</v>
      </c>
      <c r="S35" s="10">
        <v>6.2592629446627963E-6</v>
      </c>
      <c r="T35" s="78"/>
    </row>
    <row r="36" spans="1:20">
      <c r="A36" s="76" t="s">
        <v>161</v>
      </c>
      <c r="B36" s="77" t="s">
        <v>149</v>
      </c>
      <c r="C36" s="77"/>
      <c r="D36" s="77"/>
      <c r="E36" s="69">
        <v>2</v>
      </c>
      <c r="F36" s="69">
        <v>132039.27000000002</v>
      </c>
      <c r="G36" s="10">
        <v>3.5674752451757844E-4</v>
      </c>
      <c r="H36" s="77"/>
      <c r="I36" s="69">
        <v>0</v>
      </c>
      <c r="J36" s="69">
        <v>0</v>
      </c>
      <c r="K36" s="10">
        <v>0</v>
      </c>
      <c r="L36" s="77"/>
      <c r="M36" s="69">
        <v>0</v>
      </c>
      <c r="N36" s="69">
        <v>0</v>
      </c>
      <c r="O36" s="10">
        <v>0</v>
      </c>
      <c r="P36" s="77"/>
      <c r="Q36" s="69">
        <v>0</v>
      </c>
      <c r="R36" s="69">
        <v>0</v>
      </c>
      <c r="S36" s="10">
        <v>0</v>
      </c>
      <c r="T36" s="78"/>
    </row>
    <row r="37" spans="1:20">
      <c r="A37" s="76" t="s">
        <v>162</v>
      </c>
      <c r="B37" s="24" t="s">
        <v>150</v>
      </c>
      <c r="E37" s="69">
        <v>1</v>
      </c>
      <c r="F37" s="69">
        <v>23186.54</v>
      </c>
      <c r="G37" s="10">
        <v>6.2646065425292133E-5</v>
      </c>
      <c r="I37" s="69">
        <v>1</v>
      </c>
      <c r="J37" s="69">
        <v>2452.2199999999998</v>
      </c>
      <c r="K37" s="10">
        <v>5.4405392384384989E-6</v>
      </c>
      <c r="M37" s="69">
        <v>0</v>
      </c>
      <c r="N37" s="69">
        <v>0</v>
      </c>
      <c r="O37" s="10">
        <v>0</v>
      </c>
      <c r="Q37" s="69">
        <v>3</v>
      </c>
      <c r="R37" s="69">
        <v>74438.329999999987</v>
      </c>
      <c r="S37" s="10">
        <v>1.4477535605292901E-4</v>
      </c>
      <c r="T37" s="78"/>
    </row>
    <row r="38" spans="1:20">
      <c r="A38" s="76" t="s">
        <v>163</v>
      </c>
      <c r="B38" s="24" t="s">
        <v>84</v>
      </c>
      <c r="E38" s="69">
        <v>0</v>
      </c>
      <c r="F38" s="69">
        <v>0</v>
      </c>
      <c r="G38" s="10">
        <v>0</v>
      </c>
      <c r="I38" s="69">
        <v>1</v>
      </c>
      <c r="J38" s="69">
        <v>12294.94</v>
      </c>
      <c r="K38" s="10">
        <v>2.727777422264195E-5</v>
      </c>
      <c r="M38" s="69">
        <v>0</v>
      </c>
      <c r="N38" s="69">
        <v>0</v>
      </c>
      <c r="O38" s="10">
        <v>0</v>
      </c>
      <c r="Q38" s="69">
        <v>0</v>
      </c>
      <c r="R38" s="69">
        <v>0</v>
      </c>
      <c r="S38" s="10">
        <v>0</v>
      </c>
      <c r="T38" s="78"/>
    </row>
    <row r="39" spans="1:20" ht="13.5" thickBot="1">
      <c r="A39" s="76" t="s">
        <v>164</v>
      </c>
      <c r="B39" s="24" t="s">
        <v>83</v>
      </c>
      <c r="E39" s="69">
        <v>0</v>
      </c>
      <c r="F39" s="69">
        <v>0</v>
      </c>
      <c r="G39" s="10">
        <v>0</v>
      </c>
      <c r="I39" s="69">
        <v>0</v>
      </c>
      <c r="J39" s="69">
        <v>0</v>
      </c>
      <c r="K39" s="10">
        <v>0</v>
      </c>
      <c r="M39" s="69">
        <v>0</v>
      </c>
      <c r="N39" s="69">
        <v>0</v>
      </c>
      <c r="O39" s="10">
        <v>0</v>
      </c>
      <c r="Q39" s="69">
        <v>0</v>
      </c>
      <c r="R39" s="69">
        <v>0</v>
      </c>
      <c r="S39" s="10">
        <v>0</v>
      </c>
      <c r="T39" s="78"/>
    </row>
    <row r="40" spans="1:20" ht="13.5" thickBot="1">
      <c r="A40" s="56"/>
      <c r="B40" s="55" t="s">
        <v>37</v>
      </c>
      <c r="C40" s="55"/>
      <c r="D40" s="55"/>
      <c r="E40" s="79">
        <v>2707</v>
      </c>
      <c r="F40" s="79">
        <v>999308.29000000039</v>
      </c>
      <c r="G40" s="80">
        <v>2.6999600852639859E-3</v>
      </c>
      <c r="H40" s="55"/>
      <c r="I40" s="79">
        <v>2784</v>
      </c>
      <c r="J40" s="79">
        <v>636717.94999999984</v>
      </c>
      <c r="K40" s="80">
        <v>1.4126338545453188E-3</v>
      </c>
      <c r="L40" s="55"/>
      <c r="M40" s="79">
        <v>2815</v>
      </c>
      <c r="N40" s="79">
        <v>126104.85999999999</v>
      </c>
      <c r="O40" s="80">
        <v>2.6063921031053836E-4</v>
      </c>
      <c r="P40" s="55"/>
      <c r="Q40" s="79">
        <v>2855</v>
      </c>
      <c r="R40" s="79">
        <v>210749.12</v>
      </c>
      <c r="S40" s="80">
        <v>4.0988666572505672E-4</v>
      </c>
      <c r="T40" s="78"/>
    </row>
    <row r="41" spans="1:20">
      <c r="A41" s="56"/>
      <c r="B41" s="24" t="s">
        <v>153</v>
      </c>
      <c r="E41" s="69"/>
      <c r="F41" s="107" t="s">
        <v>151</v>
      </c>
      <c r="G41" s="78">
        <v>6.1696531951167485E-4</v>
      </c>
      <c r="I41" s="69"/>
      <c r="J41" s="107" t="s">
        <v>151</v>
      </c>
      <c r="K41" s="78">
        <v>3.5702303536725089E-4</v>
      </c>
      <c r="M41" s="69"/>
      <c r="N41" s="107" t="s">
        <v>151</v>
      </c>
      <c r="O41" s="78">
        <v>7.3068037588264192E-5</v>
      </c>
      <c r="Q41" s="69"/>
      <c r="R41" s="107" t="s">
        <v>151</v>
      </c>
      <c r="S41" s="78">
        <v>1.5103461899759179E-4</v>
      </c>
      <c r="T41" s="78"/>
    </row>
    <row r="42" spans="1:20">
      <c r="A42" s="73"/>
      <c r="F42" s="108"/>
      <c r="J42" s="108"/>
      <c r="N42" s="108"/>
      <c r="R42" s="108"/>
    </row>
    <row r="43" spans="1:20">
      <c r="A43" s="81" t="s">
        <v>165</v>
      </c>
      <c r="B43" s="74" t="s">
        <v>38</v>
      </c>
      <c r="C43" s="75"/>
      <c r="D43" s="75"/>
      <c r="E43" s="74"/>
      <c r="F43" s="106"/>
      <c r="G43" s="74"/>
      <c r="H43" s="75"/>
      <c r="I43" s="74"/>
      <c r="J43" s="106"/>
      <c r="K43" s="74"/>
      <c r="L43" s="75"/>
      <c r="M43" s="74"/>
      <c r="N43" s="106"/>
      <c r="O43" s="74"/>
      <c r="P43" s="75"/>
      <c r="Q43" s="74"/>
      <c r="R43" s="106"/>
      <c r="S43" s="74"/>
      <c r="T43" s="75"/>
    </row>
    <row r="44" spans="1:20">
      <c r="A44" s="76" t="s">
        <v>159</v>
      </c>
      <c r="B44" s="24" t="s">
        <v>147</v>
      </c>
      <c r="E44" s="69">
        <v>2696</v>
      </c>
      <c r="F44" s="69">
        <v>368785606.05749828</v>
      </c>
      <c r="G44" s="9">
        <v>0.99639563319857316</v>
      </c>
      <c r="I44" s="69">
        <v>2774</v>
      </c>
      <c r="J44" s="69">
        <v>449522003.28749967</v>
      </c>
      <c r="K44" s="9">
        <v>0.9973175724148412</v>
      </c>
      <c r="M44" s="69">
        <v>2812</v>
      </c>
      <c r="N44" s="69">
        <v>483665488.82740098</v>
      </c>
      <c r="O44" s="9">
        <v>0.99966163922971985</v>
      </c>
      <c r="Q44" s="69">
        <v>2851</v>
      </c>
      <c r="R44" s="69">
        <v>513670479.4701997</v>
      </c>
      <c r="S44" s="9">
        <v>0.99903942712278659</v>
      </c>
      <c r="T44" s="10"/>
    </row>
    <row r="45" spans="1:20">
      <c r="A45" s="76" t="s">
        <v>160</v>
      </c>
      <c r="B45" s="77" t="s">
        <v>148</v>
      </c>
      <c r="C45" s="77"/>
      <c r="D45" s="77"/>
      <c r="E45" s="69">
        <v>8</v>
      </c>
      <c r="F45" s="69">
        <v>802352.45</v>
      </c>
      <c r="G45" s="9">
        <v>2.1678190914575192E-3</v>
      </c>
      <c r="H45" s="77"/>
      <c r="I45" s="69">
        <v>8</v>
      </c>
      <c r="J45" s="69">
        <v>1107887.52</v>
      </c>
      <c r="K45" s="9">
        <v>2.4579791064163565E-3</v>
      </c>
      <c r="L45" s="77"/>
      <c r="M45" s="69">
        <v>3</v>
      </c>
      <c r="N45" s="69">
        <v>163708.81999999998</v>
      </c>
      <c r="O45" s="9">
        <v>3.383607702801468E-4</v>
      </c>
      <c r="P45" s="77"/>
      <c r="Q45" s="69">
        <v>1</v>
      </c>
      <c r="R45" s="69">
        <v>47827.9</v>
      </c>
      <c r="S45" s="9">
        <v>9.3020642077326095E-5</v>
      </c>
      <c r="T45" s="78"/>
    </row>
    <row r="46" spans="1:20">
      <c r="A46" s="76" t="s">
        <v>161</v>
      </c>
      <c r="B46" s="77" t="s">
        <v>149</v>
      </c>
      <c r="C46" s="77"/>
      <c r="D46" s="77"/>
      <c r="E46" s="69">
        <v>2</v>
      </c>
      <c r="F46" s="69">
        <v>487016.36</v>
      </c>
      <c r="G46" s="9">
        <v>1.3158349090354846E-3</v>
      </c>
      <c r="H46" s="77"/>
      <c r="I46" s="69">
        <v>0</v>
      </c>
      <c r="J46" s="69">
        <v>0</v>
      </c>
      <c r="K46" s="9">
        <v>0</v>
      </c>
      <c r="L46" s="77"/>
      <c r="M46" s="69">
        <v>0</v>
      </c>
      <c r="N46" s="69">
        <v>0</v>
      </c>
      <c r="O46" s="9">
        <v>0</v>
      </c>
      <c r="P46" s="77"/>
      <c r="Q46" s="69">
        <v>0</v>
      </c>
      <c r="R46" s="69">
        <v>0</v>
      </c>
      <c r="S46" s="9">
        <v>0</v>
      </c>
      <c r="T46" s="78"/>
    </row>
    <row r="47" spans="1:20">
      <c r="A47" s="76" t="s">
        <v>162</v>
      </c>
      <c r="B47" s="24" t="s">
        <v>150</v>
      </c>
      <c r="E47" s="69">
        <v>1</v>
      </c>
      <c r="F47" s="69">
        <v>44678.18</v>
      </c>
      <c r="G47" s="9">
        <v>1.2071280093377357E-4</v>
      </c>
      <c r="I47" s="69">
        <v>1</v>
      </c>
      <c r="J47" s="69">
        <v>42056.510000000009</v>
      </c>
      <c r="K47" s="9">
        <v>9.330732678421234E-5</v>
      </c>
      <c r="M47" s="69">
        <v>0</v>
      </c>
      <c r="N47" s="69">
        <v>0</v>
      </c>
      <c r="O47" s="9">
        <v>0</v>
      </c>
      <c r="Q47" s="69">
        <v>3</v>
      </c>
      <c r="R47" s="69">
        <v>446064.45000000007</v>
      </c>
      <c r="S47" s="9">
        <v>8.6755223513617209E-4</v>
      </c>
      <c r="T47" s="78"/>
    </row>
    <row r="48" spans="1:20">
      <c r="A48" s="76" t="s">
        <v>163</v>
      </c>
      <c r="B48" s="24" t="s">
        <v>84</v>
      </c>
      <c r="E48" s="69">
        <v>0</v>
      </c>
      <c r="F48" s="69">
        <v>0</v>
      </c>
      <c r="G48" s="9">
        <v>0</v>
      </c>
      <c r="I48" s="69">
        <v>1</v>
      </c>
      <c r="J48" s="69">
        <v>59109.389999999978</v>
      </c>
      <c r="K48" s="9">
        <v>1.3114115195829253E-4</v>
      </c>
      <c r="M48" s="69">
        <v>0</v>
      </c>
      <c r="N48" s="69">
        <v>0</v>
      </c>
      <c r="O48" s="9">
        <v>0</v>
      </c>
      <c r="Q48" s="69">
        <v>0</v>
      </c>
      <c r="R48" s="69">
        <v>0</v>
      </c>
      <c r="S48" s="9">
        <v>0</v>
      </c>
      <c r="T48" s="78"/>
    </row>
    <row r="49" spans="1:20" ht="13.5" thickBot="1">
      <c r="A49" s="76" t="s">
        <v>164</v>
      </c>
      <c r="B49" s="24" t="s">
        <v>83</v>
      </c>
      <c r="E49" s="69">
        <v>0</v>
      </c>
      <c r="F49" s="69">
        <v>0</v>
      </c>
      <c r="G49" s="9">
        <v>0</v>
      </c>
      <c r="I49" s="69">
        <v>0</v>
      </c>
      <c r="J49" s="69">
        <v>0</v>
      </c>
      <c r="K49" s="9">
        <v>0</v>
      </c>
      <c r="M49" s="69">
        <v>0</v>
      </c>
      <c r="N49" s="69">
        <v>0</v>
      </c>
      <c r="O49" s="9">
        <v>0</v>
      </c>
      <c r="Q49" s="69">
        <v>0</v>
      </c>
      <c r="R49" s="69">
        <v>0</v>
      </c>
      <c r="S49" s="9">
        <v>0</v>
      </c>
      <c r="T49" s="78"/>
    </row>
    <row r="50" spans="1:20" ht="13.5" thickBot="1">
      <c r="A50" s="56"/>
      <c r="B50" s="55" t="s">
        <v>37</v>
      </c>
      <c r="C50" s="55"/>
      <c r="D50" s="55"/>
      <c r="E50" s="79">
        <v>2707</v>
      </c>
      <c r="F50" s="79">
        <v>370119653.04749829</v>
      </c>
      <c r="G50" s="80">
        <v>0.99999999999999989</v>
      </c>
      <c r="H50" s="55"/>
      <c r="I50" s="79">
        <v>2784</v>
      </c>
      <c r="J50" s="79">
        <v>450731056.70749962</v>
      </c>
      <c r="K50" s="80">
        <v>1</v>
      </c>
      <c r="L50" s="55"/>
      <c r="M50" s="79">
        <v>2815</v>
      </c>
      <c r="N50" s="79">
        <v>483829197.64740098</v>
      </c>
      <c r="O50" s="80">
        <v>1</v>
      </c>
      <c r="P50" s="55"/>
      <c r="Q50" s="79">
        <v>2855</v>
      </c>
      <c r="R50" s="79">
        <v>514164371.82019967</v>
      </c>
      <c r="S50" s="80">
        <v>1</v>
      </c>
      <c r="T50" s="78"/>
    </row>
    <row r="51" spans="1:20">
      <c r="A51" s="56" t="s">
        <v>166</v>
      </c>
      <c r="F51" s="109" t="s">
        <v>151</v>
      </c>
      <c r="G51" s="78">
        <v>3.6043668014267773E-3</v>
      </c>
      <c r="J51" s="109" t="s">
        <v>151</v>
      </c>
      <c r="K51" s="78">
        <v>2.6824275851588617E-3</v>
      </c>
      <c r="N51" s="109" t="s">
        <v>151</v>
      </c>
      <c r="O51" s="78">
        <v>3.383607702801468E-4</v>
      </c>
      <c r="R51" s="109" t="s">
        <v>151</v>
      </c>
      <c r="S51" s="78">
        <v>9.6057287721349816E-4</v>
      </c>
      <c r="T51" s="78"/>
    </row>
    <row r="52" spans="1:20">
      <c r="A52" s="56"/>
      <c r="F52" s="109" t="s">
        <v>271</v>
      </c>
      <c r="G52" s="78">
        <v>1.4365477099692581E-3</v>
      </c>
      <c r="J52" s="109" t="s">
        <v>271</v>
      </c>
      <c r="K52" s="78">
        <v>2.2444847874250487E-4</v>
      </c>
      <c r="N52" s="109" t="s">
        <v>271</v>
      </c>
      <c r="O52" s="78">
        <v>0</v>
      </c>
      <c r="R52" s="109" t="s">
        <v>271</v>
      </c>
      <c r="S52" s="78">
        <v>8.6755223513617209E-4</v>
      </c>
      <c r="T52" s="78"/>
    </row>
    <row r="53" spans="1:20">
      <c r="A53" s="56"/>
      <c r="F53" s="109" t="s">
        <v>152</v>
      </c>
      <c r="G53" s="78">
        <v>1.2071280093377357E-4</v>
      </c>
      <c r="J53" s="109" t="s">
        <v>152</v>
      </c>
      <c r="K53" s="78">
        <v>2.2444847874250487E-4</v>
      </c>
      <c r="N53" s="109" t="s">
        <v>152</v>
      </c>
      <c r="O53" s="78">
        <v>0</v>
      </c>
      <c r="R53" s="109" t="s">
        <v>152</v>
      </c>
      <c r="S53" s="78">
        <v>8.6755223513617209E-4</v>
      </c>
      <c r="T53" s="78"/>
    </row>
    <row r="54" spans="1:20">
      <c r="A54" s="56"/>
      <c r="F54" s="109"/>
      <c r="G54" s="78"/>
      <c r="J54" s="109"/>
      <c r="K54" s="78"/>
      <c r="N54" s="109"/>
      <c r="O54" s="78"/>
      <c r="R54" s="109"/>
      <c r="S54" s="78"/>
      <c r="T54" s="78"/>
    </row>
    <row r="55" spans="1:20">
      <c r="A55" s="56" t="s">
        <v>167</v>
      </c>
      <c r="B55" s="82" t="s">
        <v>39</v>
      </c>
      <c r="C55" s="82"/>
      <c r="D55" s="82"/>
      <c r="F55" s="97"/>
      <c r="H55" s="82"/>
      <c r="J55" s="97"/>
      <c r="L55" s="82"/>
      <c r="N55" s="97"/>
      <c r="P55" s="82"/>
      <c r="R55" s="97"/>
    </row>
    <row r="56" spans="1:20">
      <c r="A56" s="56" t="s">
        <v>166</v>
      </c>
      <c r="B56" s="24" t="s">
        <v>40</v>
      </c>
      <c r="E56" s="78">
        <v>0.33243591556703783</v>
      </c>
      <c r="F56" s="100">
        <v>123041065.73020013</v>
      </c>
      <c r="I56" s="78">
        <v>0.3128434076636229</v>
      </c>
      <c r="J56" s="100">
        <v>141008239.72019991</v>
      </c>
      <c r="M56" s="78">
        <v>0.31408913862397353</v>
      </c>
      <c r="N56" s="100">
        <v>151965495.93020022</v>
      </c>
      <c r="Q56" s="78">
        <v>0.31945155225115002</v>
      </c>
      <c r="R56" s="100">
        <v>164250606.6902006</v>
      </c>
    </row>
    <row r="57" spans="1:20">
      <c r="A57" s="56" t="s">
        <v>167</v>
      </c>
      <c r="B57" s="24" t="s">
        <v>41</v>
      </c>
      <c r="E57" s="78">
        <v>0.1700408305981608</v>
      </c>
      <c r="F57" s="100">
        <v>62935453.224900037</v>
      </c>
      <c r="I57" s="78">
        <v>0.16947195290443584</v>
      </c>
      <c r="J57" s="100">
        <v>76386272.41490002</v>
      </c>
      <c r="M57" s="78">
        <v>0.1663665666237053</v>
      </c>
      <c r="N57" s="100">
        <v>80493002.44490011</v>
      </c>
      <c r="Q57" s="78">
        <v>0.16593540086775035</v>
      </c>
      <c r="R57" s="100">
        <v>85318071.149900064</v>
      </c>
    </row>
    <row r="58" spans="1:20">
      <c r="A58" s="56" t="s">
        <v>168</v>
      </c>
      <c r="B58" s="24" t="s">
        <v>42</v>
      </c>
      <c r="E58" s="78">
        <v>0.11441375217804321</v>
      </c>
      <c r="F58" s="100">
        <v>42346778.260000028</v>
      </c>
      <c r="I58" s="78">
        <v>0.10514076359897617</v>
      </c>
      <c r="J58" s="100">
        <v>47390207.479999967</v>
      </c>
      <c r="M58" s="78">
        <v>0.11070635823622829</v>
      </c>
      <c r="N58" s="100">
        <v>53562968.479900002</v>
      </c>
      <c r="Q58" s="78">
        <v>0.11317345961545641</v>
      </c>
      <c r="R58" s="100">
        <v>58189760.769900009</v>
      </c>
    </row>
    <row r="59" spans="1:20">
      <c r="A59" s="56" t="s">
        <v>169</v>
      </c>
      <c r="B59" s="24" t="s">
        <v>43</v>
      </c>
      <c r="E59" s="78">
        <v>0.144834870422891</v>
      </c>
      <c r="F59" s="100">
        <v>53606231.990100078</v>
      </c>
      <c r="I59" s="78">
        <v>0.1461790110967601</v>
      </c>
      <c r="J59" s="100">
        <v>65887420.140100025</v>
      </c>
      <c r="M59" s="78">
        <v>0.14429815531922374</v>
      </c>
      <c r="N59" s="100">
        <v>69815660.71009998</v>
      </c>
      <c r="Q59" s="78">
        <v>0.14218605723553523</v>
      </c>
      <c r="R59" s="100">
        <v>73107004.800100088</v>
      </c>
    </row>
    <row r="60" spans="1:20">
      <c r="A60" s="56" t="s">
        <v>170</v>
      </c>
      <c r="B60" s="24" t="s">
        <v>44</v>
      </c>
      <c r="E60" s="78">
        <v>0</v>
      </c>
      <c r="F60" s="100">
        <v>0</v>
      </c>
      <c r="I60" s="78">
        <v>0</v>
      </c>
      <c r="J60" s="100">
        <v>0</v>
      </c>
      <c r="M60" s="78">
        <v>0</v>
      </c>
      <c r="N60" s="100">
        <v>0</v>
      </c>
      <c r="Q60" s="78">
        <v>0</v>
      </c>
      <c r="R60" s="100">
        <v>0</v>
      </c>
    </row>
    <row r="61" spans="1:20">
      <c r="A61" s="56" t="s">
        <v>171</v>
      </c>
      <c r="B61" s="24" t="s">
        <v>45</v>
      </c>
      <c r="E61" s="78">
        <v>6.0080949273845071E-5</v>
      </c>
      <c r="F61" s="100">
        <v>22237.140100000001</v>
      </c>
      <c r="I61" s="78">
        <v>5.908638799940244E-5</v>
      </c>
      <c r="J61" s="100">
        <v>26632.070100000001</v>
      </c>
      <c r="M61" s="78">
        <v>6.4092618326434768E-5</v>
      </c>
      <c r="N61" s="100">
        <v>31009.880099999998</v>
      </c>
      <c r="Q61" s="78">
        <v>6.8792670279318514E-5</v>
      </c>
      <c r="R61" s="100">
        <v>35370.740100000003</v>
      </c>
    </row>
    <row r="62" spans="1:20">
      <c r="A62" s="56" t="s">
        <v>172</v>
      </c>
      <c r="B62" s="24" t="s">
        <v>46</v>
      </c>
      <c r="E62" s="78">
        <v>1.1258365681719753E-2</v>
      </c>
      <c r="F62" s="100">
        <v>4166942.3999999985</v>
      </c>
      <c r="I62" s="78">
        <v>1.014169101945519E-2</v>
      </c>
      <c r="J62" s="100">
        <v>4571175.1099999994</v>
      </c>
      <c r="M62" s="78">
        <v>1.0414115321068351E-2</v>
      </c>
      <c r="N62" s="100">
        <v>5038653.0599999987</v>
      </c>
      <c r="Q62" s="78">
        <v>1.0872845526439804E-2</v>
      </c>
      <c r="R62" s="100">
        <v>5590429.7900000019</v>
      </c>
    </row>
    <row r="63" spans="1:20" ht="13.5" thickBot="1">
      <c r="A63" s="56" t="s">
        <v>173</v>
      </c>
      <c r="B63" s="24" t="s">
        <v>47</v>
      </c>
      <c r="E63" s="78">
        <v>0.22695618460287362</v>
      </c>
      <c r="F63" s="100">
        <v>84000944.302200004</v>
      </c>
      <c r="I63" s="78">
        <v>0.25616408732875046</v>
      </c>
      <c r="J63" s="100">
        <v>115461109.77219996</v>
      </c>
      <c r="M63" s="78">
        <v>0.25406157325747425</v>
      </c>
      <c r="N63" s="100">
        <v>122922407.14219998</v>
      </c>
      <c r="Q63" s="78">
        <v>0.24831189183338873</v>
      </c>
      <c r="R63" s="100">
        <v>127673127.87999997</v>
      </c>
    </row>
    <row r="64" spans="1:20" ht="13.5" thickBot="1">
      <c r="A64" s="56"/>
      <c r="B64" s="55" t="s">
        <v>37</v>
      </c>
      <c r="C64" s="55"/>
      <c r="D64" s="55"/>
      <c r="E64" s="115">
        <v>1.0000000000000002</v>
      </c>
      <c r="F64" s="110">
        <v>370119653.04750025</v>
      </c>
      <c r="H64" s="55"/>
      <c r="I64" s="115">
        <v>1</v>
      </c>
      <c r="J64" s="110">
        <v>450731056.70749986</v>
      </c>
      <c r="L64" s="55"/>
      <c r="M64" s="115">
        <v>0.99999999999999989</v>
      </c>
      <c r="N64" s="110">
        <v>483829197.64740032</v>
      </c>
      <c r="P64" s="55"/>
      <c r="Q64" s="114">
        <v>1</v>
      </c>
      <c r="R64" s="110">
        <v>514164371.8202008</v>
      </c>
    </row>
    <row r="65" spans="1:19">
      <c r="A65" s="56" t="s">
        <v>174</v>
      </c>
      <c r="E65" s="78"/>
      <c r="F65" s="97"/>
      <c r="G65" s="62">
        <v>6.5565109252929688E-7</v>
      </c>
      <c r="I65" s="78"/>
      <c r="J65" s="97"/>
      <c r="K65" s="62">
        <v>1.0132789611816406E-6</v>
      </c>
      <c r="M65" s="78"/>
      <c r="N65" s="97"/>
      <c r="O65" s="62">
        <v>5.3644180297851563E-7</v>
      </c>
      <c r="Q65" s="78"/>
      <c r="R65" s="97"/>
      <c r="S65" s="62">
        <v>0</v>
      </c>
    </row>
    <row r="66" spans="1:19">
      <c r="A66" s="56" t="s">
        <v>175</v>
      </c>
      <c r="B66" s="82" t="s">
        <v>48</v>
      </c>
      <c r="C66" s="82"/>
      <c r="D66" s="82"/>
      <c r="E66" s="78"/>
      <c r="F66" s="97"/>
      <c r="H66" s="82"/>
      <c r="I66" s="78"/>
      <c r="J66" s="97"/>
      <c r="L66" s="82"/>
      <c r="M66" s="78"/>
      <c r="N66" s="97"/>
      <c r="P66" s="82"/>
      <c r="Q66" s="78"/>
      <c r="R66" s="97"/>
    </row>
    <row r="67" spans="1:19">
      <c r="A67" s="83" t="s">
        <v>176</v>
      </c>
      <c r="B67" s="24" t="s">
        <v>49</v>
      </c>
      <c r="E67" s="78">
        <v>0.98471311984269616</v>
      </c>
      <c r="F67" s="100">
        <v>364461678.26749849</v>
      </c>
      <c r="I67" s="78">
        <v>0.98588967379692394</v>
      </c>
      <c r="J67" s="100">
        <v>444371094.46749973</v>
      </c>
      <c r="M67" s="78">
        <v>0.98497661553840898</v>
      </c>
      <c r="N67" s="100">
        <v>476560445.59740096</v>
      </c>
      <c r="Q67" s="78">
        <v>0.98446262038398558</v>
      </c>
      <c r="R67" s="100">
        <v>506175604.79019958</v>
      </c>
    </row>
    <row r="68" spans="1:19">
      <c r="A68" s="83" t="s">
        <v>177</v>
      </c>
      <c r="B68" s="24" t="s">
        <v>50</v>
      </c>
      <c r="E68" s="78">
        <v>1.5286880157303869E-2</v>
      </c>
      <c r="F68" s="100">
        <v>5657974.7799999965</v>
      </c>
      <c r="I68" s="78">
        <v>1.4110326203076068E-2</v>
      </c>
      <c r="J68" s="100">
        <v>6359962.2399999984</v>
      </c>
      <c r="M68" s="78">
        <v>1.502338446159099E-2</v>
      </c>
      <c r="N68" s="100">
        <v>7268752.0499999998</v>
      </c>
      <c r="Q68" s="78">
        <v>1.5537379616014372E-2</v>
      </c>
      <c r="R68" s="100">
        <v>7988767.030000004</v>
      </c>
    </row>
    <row r="69" spans="1:19" ht="13.5" thickBot="1">
      <c r="A69" s="83" t="s">
        <v>178</v>
      </c>
      <c r="B69" s="24" t="s">
        <v>141</v>
      </c>
      <c r="E69" s="78">
        <v>0</v>
      </c>
      <c r="F69" s="100">
        <v>0</v>
      </c>
      <c r="I69" s="78">
        <v>0</v>
      </c>
      <c r="J69" s="100">
        <v>0</v>
      </c>
      <c r="M69" s="78">
        <v>0</v>
      </c>
      <c r="N69" s="100">
        <v>0</v>
      </c>
      <c r="Q69" s="78">
        <v>0</v>
      </c>
      <c r="R69" s="100">
        <v>0</v>
      </c>
    </row>
    <row r="70" spans="1:19" ht="13.5" thickBot="1">
      <c r="A70" s="84"/>
      <c r="B70" s="55" t="s">
        <v>37</v>
      </c>
      <c r="C70" s="55"/>
      <c r="D70" s="55"/>
      <c r="E70" s="115">
        <v>1</v>
      </c>
      <c r="F70" s="110">
        <v>370119653.04749846</v>
      </c>
      <c r="G70" s="85">
        <v>1.7881393432617188E-6</v>
      </c>
      <c r="H70" s="55"/>
      <c r="I70" s="115">
        <v>1</v>
      </c>
      <c r="J70" s="110">
        <v>450731056.70749974</v>
      </c>
      <c r="K70" s="85">
        <v>0</v>
      </c>
      <c r="L70" s="55"/>
      <c r="M70" s="115">
        <v>1</v>
      </c>
      <c r="N70" s="110">
        <v>483829197.64740098</v>
      </c>
      <c r="O70" s="85">
        <v>-6.5565109252929688E-7</v>
      </c>
      <c r="P70" s="55"/>
      <c r="Q70" s="114">
        <v>1</v>
      </c>
      <c r="R70" s="110">
        <v>514164371.82019961</v>
      </c>
      <c r="S70" s="85">
        <v>1.1920928955078125E-6</v>
      </c>
    </row>
    <row r="71" spans="1:19">
      <c r="A71" s="84" t="s">
        <v>179</v>
      </c>
      <c r="E71" s="78"/>
      <c r="F71" s="108"/>
      <c r="I71" s="78"/>
      <c r="J71" s="108"/>
      <c r="M71" s="78"/>
      <c r="N71" s="108"/>
      <c r="Q71" s="78"/>
      <c r="R71" s="108"/>
    </row>
    <row r="72" spans="1:19">
      <c r="A72" s="84" t="s">
        <v>180</v>
      </c>
      <c r="B72" s="82" t="s">
        <v>51</v>
      </c>
      <c r="C72" s="82"/>
      <c r="D72" s="82"/>
      <c r="E72" s="78"/>
      <c r="F72" s="108"/>
      <c r="H72" s="82"/>
      <c r="I72" s="78"/>
      <c r="J72" s="108"/>
      <c r="L72" s="82"/>
      <c r="M72" s="78"/>
      <c r="N72" s="108"/>
      <c r="P72" s="82"/>
      <c r="Q72" s="78"/>
      <c r="R72" s="108"/>
    </row>
    <row r="73" spans="1:19">
      <c r="A73" s="86" t="s">
        <v>181</v>
      </c>
      <c r="B73" s="87" t="s">
        <v>181</v>
      </c>
      <c r="E73" s="78">
        <v>7.6951561328046467E-2</v>
      </c>
      <c r="F73" s="100">
        <v>28481285.180199977</v>
      </c>
      <c r="I73" s="78">
        <v>7.1939165002429001E-2</v>
      </c>
      <c r="J73" s="100">
        <v>32425215.860200014</v>
      </c>
      <c r="M73" s="78">
        <v>7.403446059967754E-2</v>
      </c>
      <c r="N73" s="100">
        <v>35820033.670200042</v>
      </c>
      <c r="Q73" s="78">
        <v>7.5803604968236696E-2</v>
      </c>
      <c r="R73" s="100">
        <v>38975512.930200018</v>
      </c>
    </row>
    <row r="74" spans="1:19">
      <c r="A74" s="88" t="s">
        <v>234</v>
      </c>
      <c r="B74" s="87" t="s">
        <v>234</v>
      </c>
      <c r="E74" s="78">
        <v>5.528129036523801E-2</v>
      </c>
      <c r="F74" s="100">
        <v>20460692.009999998</v>
      </c>
      <c r="I74" s="78">
        <v>5.6448864686311842E-2</v>
      </c>
      <c r="J74" s="100">
        <v>25443256.430000007</v>
      </c>
      <c r="M74" s="78">
        <v>5.8144372862965796E-2</v>
      </c>
      <c r="N74" s="100">
        <v>28131945.270000007</v>
      </c>
      <c r="Q74" s="78">
        <v>6.0249801849033842E-2</v>
      </c>
      <c r="R74" s="100">
        <v>30978301.520000014</v>
      </c>
    </row>
    <row r="75" spans="1:19">
      <c r="A75" s="88" t="s">
        <v>182</v>
      </c>
      <c r="B75" s="87" t="s">
        <v>182</v>
      </c>
      <c r="E75" s="78">
        <v>4.7481906881460872E-3</v>
      </c>
      <c r="F75" s="100">
        <v>1757398.6901000002</v>
      </c>
      <c r="I75" s="78">
        <v>4.6895059451642811E-3</v>
      </c>
      <c r="J75" s="100">
        <v>2113705.9700999991</v>
      </c>
      <c r="M75" s="78">
        <v>5.0307973597613648E-3</v>
      </c>
      <c r="N75" s="100">
        <v>2434046.6501000002</v>
      </c>
      <c r="Q75" s="78">
        <v>5.2441550949059107E-3</v>
      </c>
      <c r="R75" s="100">
        <v>2696357.7100999993</v>
      </c>
    </row>
    <row r="76" spans="1:19">
      <c r="A76" s="86" t="s">
        <v>235</v>
      </c>
      <c r="B76" s="87" t="s">
        <v>235</v>
      </c>
      <c r="E76" s="78">
        <v>4.9137598666412777E-2</v>
      </c>
      <c r="F76" s="100">
        <v>18186790.969999995</v>
      </c>
      <c r="I76" s="78">
        <v>4.9308043453554627E-2</v>
      </c>
      <c r="J76" s="100">
        <v>22224666.529999994</v>
      </c>
      <c r="M76" s="78">
        <v>4.9950530202628574E-2</v>
      </c>
      <c r="N76" s="100">
        <v>24167524.95000001</v>
      </c>
      <c r="Q76" s="78">
        <v>4.9325547626370182E-2</v>
      </c>
      <c r="R76" s="100">
        <v>25361439.209999986</v>
      </c>
    </row>
    <row r="77" spans="1:19">
      <c r="A77" s="86" t="s">
        <v>183</v>
      </c>
      <c r="B77" s="87" t="s">
        <v>183</v>
      </c>
      <c r="E77" s="78">
        <v>3.7429679944939537E-2</v>
      </c>
      <c r="F77" s="100">
        <v>13853460.15489999</v>
      </c>
      <c r="I77" s="78">
        <v>3.4622819667443461E-2</v>
      </c>
      <c r="J77" s="100">
        <v>15605580.094899997</v>
      </c>
      <c r="M77" s="78">
        <v>3.5784086882283295E-2</v>
      </c>
      <c r="N77" s="100">
        <v>17313386.044799984</v>
      </c>
      <c r="Q77" s="78">
        <v>3.6818676355933874E-2</v>
      </c>
      <c r="R77" s="100">
        <v>18930851.599799994</v>
      </c>
    </row>
    <row r="78" spans="1:19">
      <c r="A78" s="86" t="s">
        <v>232</v>
      </c>
      <c r="B78" s="87" t="s">
        <v>232</v>
      </c>
      <c r="E78" s="78">
        <v>4.5922343923246602E-4</v>
      </c>
      <c r="F78" s="100">
        <v>169967.62000000002</v>
      </c>
      <c r="I78" s="78">
        <v>3.9089483047168163E-4</v>
      </c>
      <c r="J78" s="100">
        <v>176188.44000000006</v>
      </c>
      <c r="M78" s="78">
        <v>5.2602842333107299E-4</v>
      </c>
      <c r="N78" s="100">
        <v>254507.91</v>
      </c>
      <c r="Q78" s="78">
        <v>5.8074115276197556E-4</v>
      </c>
      <c r="R78" s="100">
        <v>298596.41000000003</v>
      </c>
    </row>
    <row r="79" spans="1:19">
      <c r="A79" s="88" t="s">
        <v>90</v>
      </c>
      <c r="B79" s="87" t="s">
        <v>90</v>
      </c>
      <c r="E79" s="78">
        <v>3.1409816593846271E-2</v>
      </c>
      <c r="F79" s="100">
        <v>11625390.419999991</v>
      </c>
      <c r="I79" s="78">
        <v>3.0609479033421212E-2</v>
      </c>
      <c r="J79" s="100">
        <v>13796642.830000002</v>
      </c>
      <c r="M79" s="78">
        <v>3.1170854556385894E-2</v>
      </c>
      <c r="N79" s="100">
        <v>15081369.549999993</v>
      </c>
      <c r="Q79" s="78">
        <v>3.1258512726393795E-2</v>
      </c>
      <c r="R79" s="100">
        <v>16072013.559999997</v>
      </c>
    </row>
    <row r="80" spans="1:19">
      <c r="A80" s="88" t="s">
        <v>236</v>
      </c>
      <c r="B80" s="87" t="s">
        <v>236</v>
      </c>
      <c r="E80" s="78">
        <v>0.3376760560562842</v>
      </c>
      <c r="F80" s="100">
        <v>124980544.71000007</v>
      </c>
      <c r="I80" s="78">
        <v>0.35391315709474097</v>
      </c>
      <c r="J80" s="100">
        <v>159519651.27999997</v>
      </c>
      <c r="M80" s="78">
        <v>0.34590669675120905</v>
      </c>
      <c r="N80" s="100">
        <v>167359759.55000004</v>
      </c>
      <c r="Q80" s="78">
        <v>0.34566950358853599</v>
      </c>
      <c r="R80" s="100">
        <v>177730943.17000002</v>
      </c>
    </row>
    <row r="81" spans="1:18">
      <c r="A81" s="88" t="s">
        <v>237</v>
      </c>
      <c r="B81" s="87" t="s">
        <v>237</v>
      </c>
      <c r="E81" s="78">
        <v>3.2253005215229637E-3</v>
      </c>
      <c r="F81" s="100">
        <v>1193747.1100000001</v>
      </c>
      <c r="I81" s="78">
        <v>3.1573582712396222E-3</v>
      </c>
      <c r="J81" s="100">
        <v>1423119.4299999997</v>
      </c>
      <c r="M81" s="78">
        <v>3.4117456491391434E-3</v>
      </c>
      <c r="N81" s="100">
        <v>1650702.1600000001</v>
      </c>
      <c r="Q81" s="78">
        <v>3.4945792989101252E-3</v>
      </c>
      <c r="R81" s="100">
        <v>1796788.1699999997</v>
      </c>
    </row>
    <row r="82" spans="1:18">
      <c r="A82" s="88" t="s">
        <v>247</v>
      </c>
      <c r="B82" s="87" t="s">
        <v>247</v>
      </c>
      <c r="E82" s="78">
        <v>1.9472294812388866E-4</v>
      </c>
      <c r="F82" s="100">
        <v>72070.790000000008</v>
      </c>
      <c r="I82" s="78">
        <v>1.7434807038601034E-4</v>
      </c>
      <c r="J82" s="100">
        <v>78584.09</v>
      </c>
      <c r="M82" s="78">
        <v>1.8074153115440835E-4</v>
      </c>
      <c r="N82" s="100">
        <v>87448.02999999997</v>
      </c>
      <c r="Q82" s="78">
        <v>1.8254742091080165E-4</v>
      </c>
      <c r="R82" s="100">
        <v>93859.37999999999</v>
      </c>
    </row>
    <row r="83" spans="1:18">
      <c r="A83" s="88" t="s">
        <v>273</v>
      </c>
      <c r="B83" s="87" t="s">
        <v>248</v>
      </c>
      <c r="E83" s="78">
        <v>2.8085130887837381E-3</v>
      </c>
      <c r="F83" s="100">
        <v>1039485.8899999998</v>
      </c>
      <c r="I83" s="78">
        <v>2.4718249905797134E-3</v>
      </c>
      <c r="J83" s="100">
        <v>1114128.29</v>
      </c>
      <c r="M83" s="78">
        <v>2.4694753971229674E-3</v>
      </c>
      <c r="N83" s="100">
        <v>1194804.3</v>
      </c>
      <c r="Q83" s="78">
        <v>2.464910891264925E-3</v>
      </c>
      <c r="R83" s="100">
        <v>1267369.3599999996</v>
      </c>
    </row>
    <row r="84" spans="1:18">
      <c r="A84" s="88" t="s">
        <v>248</v>
      </c>
      <c r="B84" s="87" t="s">
        <v>253</v>
      </c>
      <c r="E84" s="78">
        <v>6.0372789761402648E-4</v>
      </c>
      <c r="F84" s="100">
        <v>223451.56000000011</v>
      </c>
      <c r="I84" s="78">
        <v>5.4491130873945254E-4</v>
      </c>
      <c r="J84" s="100">
        <v>245608.4500000001</v>
      </c>
      <c r="M84" s="78">
        <v>5.5275498316432982E-4</v>
      </c>
      <c r="N84" s="100">
        <v>267438.99999999988</v>
      </c>
      <c r="Q84" s="78">
        <v>5.619759474525456E-4</v>
      </c>
      <c r="R84" s="100">
        <v>288948.00999999989</v>
      </c>
    </row>
    <row r="85" spans="1:18">
      <c r="A85" s="88" t="s">
        <v>253</v>
      </c>
      <c r="B85" s="87" t="s">
        <v>89</v>
      </c>
      <c r="E85" s="78">
        <v>5.1683004597286454E-2</v>
      </c>
      <c r="F85" s="100">
        <v>19128895.730000012</v>
      </c>
      <c r="I85" s="78">
        <v>5.3341575185937129E-2</v>
      </c>
      <c r="J85" s="100">
        <v>24042704.549999993</v>
      </c>
      <c r="M85" s="78">
        <v>5.2098338365205173E-2</v>
      </c>
      <c r="N85" s="100">
        <v>25206697.249999981</v>
      </c>
      <c r="Q85" s="78">
        <v>5.0704324723449753E-2</v>
      </c>
      <c r="R85" s="100">
        <v>26070357.269999985</v>
      </c>
    </row>
    <row r="86" spans="1:18">
      <c r="A86" s="88" t="s">
        <v>89</v>
      </c>
      <c r="B86" s="87" t="s">
        <v>238</v>
      </c>
      <c r="E86" s="78">
        <v>1.678191241361306E-3</v>
      </c>
      <c r="F86" s="100">
        <v>621131.55999999994</v>
      </c>
      <c r="I86" s="78">
        <v>1.602179502063107E-3</v>
      </c>
      <c r="J86" s="100">
        <v>722152.06</v>
      </c>
      <c r="M86" s="78">
        <v>1.492576437121685E-3</v>
      </c>
      <c r="N86" s="100">
        <v>722152.06</v>
      </c>
      <c r="Q86" s="78">
        <v>1.4294421595143383E-3</v>
      </c>
      <c r="R86" s="100">
        <v>734968.23</v>
      </c>
    </row>
    <row r="87" spans="1:18">
      <c r="A87" s="86" t="s">
        <v>238</v>
      </c>
      <c r="B87" s="87" t="s">
        <v>92</v>
      </c>
      <c r="E87" s="78">
        <v>3.5586759826313876E-3</v>
      </c>
      <c r="F87" s="100">
        <v>1317135.9200000004</v>
      </c>
      <c r="I87" s="78">
        <v>4.1246253443912428E-3</v>
      </c>
      <c r="J87" s="100">
        <v>1859096.74</v>
      </c>
      <c r="M87" s="78">
        <v>4.2085266244802485E-3</v>
      </c>
      <c r="N87" s="100">
        <v>2036208.0599999998</v>
      </c>
      <c r="Q87" s="78">
        <v>4.0337410246022781E-3</v>
      </c>
      <c r="R87" s="100">
        <v>2074005.9200000004</v>
      </c>
    </row>
    <row r="88" spans="1:18">
      <c r="A88" s="86" t="s">
        <v>260</v>
      </c>
      <c r="B88" s="87" t="s">
        <v>239</v>
      </c>
      <c r="E88" s="78">
        <v>1.9377882100952771E-3</v>
      </c>
      <c r="F88" s="100">
        <v>717213.5</v>
      </c>
      <c r="I88" s="78">
        <v>1.8241460351234749E-3</v>
      </c>
      <c r="J88" s="100">
        <v>822199.2699999999</v>
      </c>
      <c r="M88" s="78">
        <v>1.8433798421772295E-3</v>
      </c>
      <c r="N88" s="100">
        <v>891880.99</v>
      </c>
      <c r="Q88" s="78">
        <v>1.8532096586676896E-3</v>
      </c>
      <c r="R88" s="100">
        <v>952854.38</v>
      </c>
    </row>
    <row r="89" spans="1:18">
      <c r="A89" s="86" t="s">
        <v>91</v>
      </c>
      <c r="B89" s="87" t="s">
        <v>240</v>
      </c>
      <c r="E89" s="78">
        <v>2.1709893257326644E-2</v>
      </c>
      <c r="F89" s="100">
        <v>8035258.1600999972</v>
      </c>
      <c r="I89" s="78">
        <v>2.1531066088480866E-2</v>
      </c>
      <c r="J89" s="100">
        <v>9704720.170099996</v>
      </c>
      <c r="M89" s="78">
        <v>2.0982464430553883E-2</v>
      </c>
      <c r="N89" s="100">
        <v>10151928.930099998</v>
      </c>
      <c r="Q89" s="78">
        <v>2.1212155563190095E-2</v>
      </c>
      <c r="R89" s="100">
        <v>10906534.640099999</v>
      </c>
    </row>
    <row r="90" spans="1:18">
      <c r="A90" s="88" t="s">
        <v>92</v>
      </c>
      <c r="B90" s="87" t="s">
        <v>249</v>
      </c>
      <c r="E90" s="78">
        <v>1.517068535476929E-3</v>
      </c>
      <c r="F90" s="100">
        <v>561496.87999999989</v>
      </c>
      <c r="I90" s="78">
        <v>1.3337092065304702E-3</v>
      </c>
      <c r="J90" s="100">
        <v>601144.15999999992</v>
      </c>
      <c r="M90" s="78">
        <v>1.3231093598996234E-3</v>
      </c>
      <c r="N90" s="100">
        <v>640158.93999999994</v>
      </c>
      <c r="Q90" s="78">
        <v>1.3197167038195424E-3</v>
      </c>
      <c r="R90" s="100">
        <v>678551.31</v>
      </c>
    </row>
    <row r="91" spans="1:18">
      <c r="A91" s="88" t="s">
        <v>239</v>
      </c>
      <c r="B91" s="87" t="s">
        <v>93</v>
      </c>
      <c r="E91" s="78">
        <v>1.1673902248701962E-2</v>
      </c>
      <c r="F91" s="100">
        <v>4320740.6500000004</v>
      </c>
      <c r="I91" s="78">
        <v>1.1454676049426293E-2</v>
      </c>
      <c r="J91" s="100">
        <v>5162978.2400000021</v>
      </c>
      <c r="M91" s="78">
        <v>1.0844298247216779E-2</v>
      </c>
      <c r="N91" s="100">
        <v>5246788.120000002</v>
      </c>
      <c r="Q91" s="78">
        <v>1.0550030413030827E-2</v>
      </c>
      <c r="R91" s="100">
        <v>5424449.7600000007</v>
      </c>
    </row>
    <row r="92" spans="1:18">
      <c r="A92" s="88" t="s">
        <v>240</v>
      </c>
      <c r="B92" s="87" t="s">
        <v>241</v>
      </c>
      <c r="E92" s="78">
        <v>7.7884159251334064E-4</v>
      </c>
      <c r="F92" s="100">
        <v>288264.58</v>
      </c>
      <c r="I92" s="78">
        <v>8.1377731696449318E-4</v>
      </c>
      <c r="J92" s="100">
        <v>366794.71</v>
      </c>
      <c r="M92" s="78">
        <v>7.6494056538877581E-4</v>
      </c>
      <c r="N92" s="100">
        <v>370100.58</v>
      </c>
      <c r="Q92" s="78">
        <v>7.2612007066595488E-4</v>
      </c>
      <c r="R92" s="100">
        <v>373345.07</v>
      </c>
    </row>
    <row r="93" spans="1:18">
      <c r="A93" s="88" t="s">
        <v>249</v>
      </c>
      <c r="B93" s="87" t="s">
        <v>254</v>
      </c>
      <c r="E93" s="78">
        <v>3.4082129646817471E-4</v>
      </c>
      <c r="F93" s="100">
        <v>126144.65999999997</v>
      </c>
      <c r="I93" s="78">
        <v>5.4775983666068939E-4</v>
      </c>
      <c r="J93" s="100">
        <v>246892.37</v>
      </c>
      <c r="M93" s="78">
        <v>5.1437621212221474E-4</v>
      </c>
      <c r="N93" s="100">
        <v>248870.23000000004</v>
      </c>
      <c r="Q93" s="78">
        <v>4.8780470554989612E-4</v>
      </c>
      <c r="R93" s="100">
        <v>250811.80000000002</v>
      </c>
    </row>
    <row r="94" spans="1:18">
      <c r="A94" s="88" t="s">
        <v>93</v>
      </c>
      <c r="B94" s="87" t="s">
        <v>250</v>
      </c>
      <c r="E94" s="78">
        <v>0</v>
      </c>
      <c r="F94" s="100" t="s">
        <v>291</v>
      </c>
      <c r="I94" s="78">
        <v>7.6998687983735283E-6</v>
      </c>
      <c r="J94" s="100">
        <v>3470.570000000007</v>
      </c>
      <c r="M94" s="78">
        <v>2.0703833188877055E-4</v>
      </c>
      <c r="N94" s="100">
        <v>100171.19</v>
      </c>
      <c r="Q94" s="78">
        <v>2.0856771856899578E-4</v>
      </c>
      <c r="R94" s="100">
        <v>107238.09</v>
      </c>
    </row>
    <row r="95" spans="1:18">
      <c r="A95" s="88" t="s">
        <v>241</v>
      </c>
      <c r="B95" s="87" t="s">
        <v>242</v>
      </c>
      <c r="E95" s="78">
        <v>4.8970115071608788E-4</v>
      </c>
      <c r="F95" s="100">
        <v>181248.01999999996</v>
      </c>
      <c r="I95" s="78">
        <v>4.5755806468387165E-4</v>
      </c>
      <c r="J95" s="100">
        <v>206235.63</v>
      </c>
      <c r="M95" s="78">
        <v>4.7726509917717612E-4</v>
      </c>
      <c r="N95" s="100">
        <v>230914.78999999998</v>
      </c>
      <c r="Q95" s="78">
        <v>6.2448883586255775E-4</v>
      </c>
      <c r="R95" s="100">
        <v>321089.91000000003</v>
      </c>
    </row>
    <row r="96" spans="1:18">
      <c r="A96" s="88" t="s">
        <v>254</v>
      </c>
      <c r="B96" s="113" t="s">
        <v>292</v>
      </c>
      <c r="E96" s="78">
        <v>1.1080568587028457E-3</v>
      </c>
      <c r="F96" s="100">
        <v>410113.62009999994</v>
      </c>
      <c r="I96" s="78">
        <v>1.0876876416753079E-3</v>
      </c>
      <c r="J96" s="100">
        <v>490254.60009999992</v>
      </c>
      <c r="M96" s="78">
        <v>1.1429268485425219E-3</v>
      </c>
      <c r="N96" s="100">
        <v>552981.38009999995</v>
      </c>
      <c r="Q96" s="78">
        <v>1.2224384740524073E-3</v>
      </c>
      <c r="R96" s="100">
        <v>628534.3101</v>
      </c>
    </row>
    <row r="97" spans="1:19">
      <c r="A97" s="88" t="s">
        <v>250</v>
      </c>
      <c r="B97" s="87" t="s">
        <v>243</v>
      </c>
      <c r="E97" s="78">
        <v>1.3866680295794322E-3</v>
      </c>
      <c r="F97" s="100">
        <v>513233.08999999997</v>
      </c>
      <c r="I97" s="78">
        <v>1.3147744118829864E-3</v>
      </c>
      <c r="J97" s="100">
        <v>592609.66</v>
      </c>
      <c r="M97" s="78">
        <v>1.3355100377197588E-3</v>
      </c>
      <c r="N97" s="100">
        <v>646158.75</v>
      </c>
      <c r="Q97" s="78">
        <v>1.2740226198112948E-3</v>
      </c>
      <c r="R97" s="100">
        <v>655057.04</v>
      </c>
    </row>
    <row r="98" spans="1:19">
      <c r="A98" s="88" t="s">
        <v>242</v>
      </c>
      <c r="B98" s="87" t="s">
        <v>85</v>
      </c>
      <c r="E98" s="78">
        <v>0.19218428755814049</v>
      </c>
      <c r="F98" s="100">
        <v>71131181.832199931</v>
      </c>
      <c r="I98" s="78">
        <v>0.18345957954670478</v>
      </c>
      <c r="J98" s="100">
        <v>82690930.152199864</v>
      </c>
      <c r="M98" s="78">
        <v>0.18643249276976476</v>
      </c>
      <c r="N98" s="100">
        <v>90201483.392200008</v>
      </c>
      <c r="Q98" s="78">
        <v>0.18599124612905146</v>
      </c>
      <c r="R98" s="100">
        <v>95630072.229999959</v>
      </c>
    </row>
    <row r="99" spans="1:19">
      <c r="A99" s="88" t="s">
        <v>243</v>
      </c>
      <c r="B99" s="87" t="s">
        <v>245</v>
      </c>
      <c r="E99" s="78">
        <v>3.1393890608961499E-3</v>
      </c>
      <c r="F99" s="100">
        <v>1161949.5899999999</v>
      </c>
      <c r="I99" s="78">
        <v>2.8901584450733153E-3</v>
      </c>
      <c r="J99" s="100">
        <v>1302684.17</v>
      </c>
      <c r="M99" s="78">
        <v>3.0953637301803045E-3</v>
      </c>
      <c r="N99" s="100">
        <v>1497627.3500000003</v>
      </c>
      <c r="Q99" s="78">
        <v>3.1954448422469471E-3</v>
      </c>
      <c r="R99" s="100">
        <v>1642983.89</v>
      </c>
    </row>
    <row r="100" spans="1:19">
      <c r="A100" s="88" t="s">
        <v>244</v>
      </c>
      <c r="B100" s="87" t="s">
        <v>88</v>
      </c>
      <c r="E100" s="78">
        <v>7.9251542139091899E-2</v>
      </c>
      <c r="F100" s="100">
        <v>29332553.28000002</v>
      </c>
      <c r="I100" s="78">
        <v>8.0642613725168705E-2</v>
      </c>
      <c r="J100" s="100">
        <v>36348130.500000015</v>
      </c>
      <c r="M100" s="78">
        <v>8.0391692252409538E-2</v>
      </c>
      <c r="N100" s="100">
        <v>38895847.960000023</v>
      </c>
      <c r="Q100" s="78">
        <v>7.7727567350729276E-2</v>
      </c>
      <c r="R100" s="100">
        <v>39964745.840000011</v>
      </c>
    </row>
    <row r="101" spans="1:19">
      <c r="A101" s="88" t="s">
        <v>85</v>
      </c>
      <c r="B101" s="87" t="s">
        <v>275</v>
      </c>
      <c r="E101" s="78">
        <v>7.5419199629525174E-3</v>
      </c>
      <c r="F101" s="100">
        <v>2791412.8</v>
      </c>
      <c r="I101" s="78">
        <v>6.3110462384800385E-3</v>
      </c>
      <c r="J101" s="100">
        <v>2844584.5399999996</v>
      </c>
      <c r="M101" s="78">
        <v>6.5435467007661941E-3</v>
      </c>
      <c r="N101" s="100">
        <v>3165958.95</v>
      </c>
      <c r="Q101" s="78">
        <v>6.7186046123164757E-3</v>
      </c>
      <c r="R101" s="100">
        <v>3454467.1199999996</v>
      </c>
    </row>
    <row r="102" spans="1:19">
      <c r="A102" s="88" t="s">
        <v>261</v>
      </c>
      <c r="B102" s="87" t="s">
        <v>263</v>
      </c>
      <c r="E102" s="78">
        <v>8.7565896145051832E-3</v>
      </c>
      <c r="F102" s="100">
        <v>3240985.91</v>
      </c>
      <c r="I102" s="78">
        <v>8.8801028250365972E-3</v>
      </c>
      <c r="J102" s="100">
        <v>4002538.13</v>
      </c>
      <c r="M102" s="78">
        <v>9.127936597200792E-3</v>
      </c>
      <c r="N102" s="100">
        <v>4416362.2399999993</v>
      </c>
      <c r="Q102" s="78">
        <v>9.0918528124595797E-3</v>
      </c>
      <c r="R102" s="100">
        <v>4674706.7899999991</v>
      </c>
    </row>
    <row r="103" spans="1:19">
      <c r="A103" s="88" t="s">
        <v>262</v>
      </c>
      <c r="B103" s="87" t="s">
        <v>276</v>
      </c>
      <c r="E103" s="78">
        <v>3.9614329796527529E-4</v>
      </c>
      <c r="F103" s="100">
        <v>146620.4200000001</v>
      </c>
      <c r="I103" s="78">
        <v>3.4915264359546298E-4</v>
      </c>
      <c r="J103" s="100">
        <v>157373.94000000009</v>
      </c>
      <c r="M103" s="78">
        <v>3.4716606772956869E-4</v>
      </c>
      <c r="N103" s="100">
        <v>167969.08000000019</v>
      </c>
      <c r="Q103" s="78">
        <v>3.469866443067904E-4</v>
      </c>
      <c r="R103" s="100">
        <v>178408.1700000001</v>
      </c>
    </row>
    <row r="104" spans="1:19">
      <c r="A104" s="88" t="s">
        <v>251</v>
      </c>
      <c r="B104" s="87" t="s">
        <v>293</v>
      </c>
      <c r="E104" s="78">
        <v>6.8529507663687463E-3</v>
      </c>
      <c r="F104" s="100">
        <v>2536411.7599999998</v>
      </c>
      <c r="I104" s="78">
        <v>5.9517076981470936E-3</v>
      </c>
      <c r="J104" s="100">
        <v>2682619.5000000009</v>
      </c>
      <c r="M104" s="78">
        <v>5.8408173044146696E-3</v>
      </c>
      <c r="N104" s="100">
        <v>2825957.95</v>
      </c>
      <c r="Q104" s="78">
        <v>5.7695241883413909E-3</v>
      </c>
      <c r="R104" s="100">
        <v>2966483.7800000012</v>
      </c>
    </row>
    <row r="105" spans="1:19">
      <c r="A105" s="88" t="s">
        <v>245</v>
      </c>
      <c r="B105" s="87" t="s">
        <v>277</v>
      </c>
      <c r="E105" s="78">
        <v>7.7906208877536842E-4</v>
      </c>
      <c r="F105" s="100">
        <v>288346.19</v>
      </c>
      <c r="I105" s="78">
        <v>6.9900639264016708E-4</v>
      </c>
      <c r="J105" s="100">
        <v>315063.89</v>
      </c>
      <c r="M105" s="78">
        <v>7.1285817738381675E-4</v>
      </c>
      <c r="N105" s="100">
        <v>344901.60000000009</v>
      </c>
      <c r="Q105" s="78">
        <v>7.2784236036266248E-4</v>
      </c>
      <c r="R105" s="100">
        <v>374230.61000000004</v>
      </c>
    </row>
    <row r="106" spans="1:19">
      <c r="A106" s="88" t="s">
        <v>52</v>
      </c>
      <c r="B106" s="87" t="s">
        <v>246</v>
      </c>
      <c r="E106" s="78">
        <v>4.9689155516526343E-4</v>
      </c>
      <c r="F106" s="100">
        <v>183909.33000000002</v>
      </c>
      <c r="I106" s="78">
        <v>4.1347150862280284E-4</v>
      </c>
      <c r="J106" s="100">
        <v>186364.45000000004</v>
      </c>
      <c r="M106" s="78">
        <v>3.9021326310610373E-4</v>
      </c>
      <c r="N106" s="100">
        <v>188796.57</v>
      </c>
      <c r="Q106" s="78">
        <v>3.7187705037420107E-4</v>
      </c>
      <c r="R106" s="100">
        <v>191205.93</v>
      </c>
    </row>
    <row r="107" spans="1:19" ht="13.5" thickBot="1">
      <c r="A107" s="88" t="s">
        <v>274</v>
      </c>
      <c r="B107" s="87" t="s">
        <v>252</v>
      </c>
      <c r="E107" s="78">
        <v>2.8129294170887642E-3</v>
      </c>
      <c r="F107" s="100">
        <v>1041120.4598999999</v>
      </c>
      <c r="I107" s="78">
        <v>2.6915540694309862E-3</v>
      </c>
      <c r="J107" s="100">
        <v>1213167.0098999997</v>
      </c>
      <c r="M107" s="78">
        <v>2.7206175367268542E-3</v>
      </c>
      <c r="N107" s="100">
        <v>1316314.1999000001</v>
      </c>
      <c r="Q107" s="78">
        <v>2.7584344183147068E-3</v>
      </c>
      <c r="R107" s="100">
        <v>1418288.6999000004</v>
      </c>
    </row>
    <row r="108" spans="1:19" ht="13.5" thickBot="1">
      <c r="A108" s="86" t="s">
        <v>88</v>
      </c>
      <c r="B108" s="55" t="s">
        <v>37</v>
      </c>
      <c r="E108" s="115">
        <v>0.99999999999999956</v>
      </c>
      <c r="F108" s="110">
        <v>370119653.04750001</v>
      </c>
      <c r="G108" s="85">
        <v>-1.5497207641601563E-6</v>
      </c>
      <c r="I108" s="115">
        <v>1</v>
      </c>
      <c r="J108" s="110">
        <v>450731056.7074998</v>
      </c>
      <c r="K108" s="85">
        <v>0</v>
      </c>
      <c r="M108" s="115">
        <v>0.99999999999999967</v>
      </c>
      <c r="N108" s="110">
        <v>483829197.64740014</v>
      </c>
      <c r="O108" s="85">
        <v>8.3446502685546875E-7</v>
      </c>
      <c r="P108" s="55"/>
      <c r="Q108" s="114">
        <v>0.99999999999999989</v>
      </c>
      <c r="R108" s="23">
        <v>514164371.82020009</v>
      </c>
      <c r="S108" s="85">
        <v>-4.76837158203125E-7</v>
      </c>
    </row>
    <row r="109" spans="1:19">
      <c r="A109" s="86" t="s">
        <v>275</v>
      </c>
      <c r="E109" s="78"/>
      <c r="F109" s="97"/>
      <c r="I109" s="78"/>
      <c r="J109" s="97"/>
      <c r="M109" s="78"/>
      <c r="N109" s="97"/>
      <c r="Q109" s="78"/>
      <c r="R109" s="100"/>
    </row>
    <row r="110" spans="1:19">
      <c r="A110" s="83" t="s">
        <v>263</v>
      </c>
      <c r="B110" s="89" t="s">
        <v>101</v>
      </c>
      <c r="E110" s="78"/>
      <c r="F110" s="97"/>
      <c r="I110" s="78"/>
      <c r="J110" s="97"/>
      <c r="M110" s="78"/>
      <c r="N110" s="97"/>
      <c r="P110" s="89"/>
      <c r="Q110" s="78"/>
      <c r="R110" s="100"/>
    </row>
    <row r="111" spans="1:19">
      <c r="A111" s="83" t="s">
        <v>276</v>
      </c>
      <c r="B111" s="90" t="s">
        <v>64</v>
      </c>
      <c r="E111" s="78">
        <v>1.2276596669987852E-2</v>
      </c>
      <c r="F111" s="100">
        <v>4543809.7000999982</v>
      </c>
      <c r="I111" s="78">
        <v>5.1386155791413443E-3</v>
      </c>
      <c r="J111" s="100">
        <v>2316133.63</v>
      </c>
      <c r="M111" s="78">
        <v>1.7268757323093526E-3</v>
      </c>
      <c r="N111" s="100">
        <v>835512.90000000049</v>
      </c>
      <c r="Q111" s="78">
        <v>0</v>
      </c>
      <c r="R111" s="100" t="s">
        <v>291</v>
      </c>
    </row>
    <row r="112" spans="1:19">
      <c r="A112" s="83" t="s">
        <v>277</v>
      </c>
      <c r="B112" s="90" t="s">
        <v>65</v>
      </c>
      <c r="E112" s="78">
        <v>5.8693404000657222E-2</v>
      </c>
      <c r="F112" s="100">
        <v>21723582.324900001</v>
      </c>
      <c r="I112" s="78">
        <v>4.6829144588537916E-2</v>
      </c>
      <c r="J112" s="100">
        <v>21107349.825099997</v>
      </c>
      <c r="M112" s="78">
        <v>4.2586508121645016E-2</v>
      </c>
      <c r="N112" s="100">
        <v>20604596.055099994</v>
      </c>
      <c r="Q112" s="78">
        <v>3.7495502832782204E-2</v>
      </c>
      <c r="R112" s="100">
        <v>19278851.660099994</v>
      </c>
    </row>
    <row r="113" spans="1:20">
      <c r="A113" s="88" t="s">
        <v>246</v>
      </c>
      <c r="B113" s="91" t="s">
        <v>66</v>
      </c>
      <c r="E113" s="78">
        <v>6.5860719687240235E-2</v>
      </c>
      <c r="F113" s="100">
        <v>24376346.720100012</v>
      </c>
      <c r="I113" s="78">
        <v>5.2984999024591493E-2</v>
      </c>
      <c r="J113" s="100">
        <v>23881984.599999975</v>
      </c>
      <c r="M113" s="78">
        <v>5.2736877443669762E-2</v>
      </c>
      <c r="N113" s="100">
        <v>25515641.100000013</v>
      </c>
      <c r="Q113" s="78">
        <v>5.1223754043405442E-2</v>
      </c>
      <c r="R113" s="100">
        <v>26337429.319999989</v>
      </c>
    </row>
    <row r="114" spans="1:20">
      <c r="A114" s="86" t="s">
        <v>252</v>
      </c>
      <c r="B114" s="90" t="s">
        <v>67</v>
      </c>
      <c r="E114" s="78">
        <v>7.4877243188551573E-2</v>
      </c>
      <c r="F114" s="100">
        <v>27713539.270099994</v>
      </c>
      <c r="I114" s="78">
        <v>6.3406614221053051E-2</v>
      </c>
      <c r="J114" s="100">
        <v>28579330.230100032</v>
      </c>
      <c r="M114" s="78">
        <v>5.6093104450836422E-2</v>
      </c>
      <c r="N114" s="100">
        <v>27139481.719999991</v>
      </c>
      <c r="Q114" s="78">
        <v>5.5766118485406753E-2</v>
      </c>
      <c r="R114" s="100">
        <v>28672951.279900007</v>
      </c>
    </row>
    <row r="115" spans="1:20">
      <c r="A115" s="86" t="s">
        <v>264</v>
      </c>
      <c r="B115" s="90" t="s">
        <v>68</v>
      </c>
      <c r="E115" s="78">
        <v>6.0481105517590929E-2</v>
      </c>
      <c r="F115" s="100">
        <v>22385245.790099993</v>
      </c>
      <c r="I115" s="78">
        <v>5.3820998351446263E-2</v>
      </c>
      <c r="J115" s="100">
        <v>24258795.459999986</v>
      </c>
      <c r="M115" s="78">
        <v>5.5444346001519464E-2</v>
      </c>
      <c r="N115" s="100">
        <v>26825593.439999998</v>
      </c>
      <c r="Q115" s="78">
        <v>5.8980370659958259E-2</v>
      </c>
      <c r="R115" s="100">
        <v>30325605.230099995</v>
      </c>
    </row>
    <row r="116" spans="1:20">
      <c r="A116" s="84"/>
      <c r="B116" s="90" t="s">
        <v>69</v>
      </c>
      <c r="C116" s="55"/>
      <c r="D116" s="55"/>
      <c r="E116" s="78">
        <v>5.3302500522629991E-2</v>
      </c>
      <c r="F116" s="100">
        <v>19728303</v>
      </c>
      <c r="H116" s="55"/>
      <c r="I116" s="78">
        <v>5.1796853872553457E-2</v>
      </c>
      <c r="J116" s="100">
        <v>23346450.680099979</v>
      </c>
      <c r="L116" s="55"/>
      <c r="M116" s="78">
        <v>5.4721963554161007E-2</v>
      </c>
      <c r="N116" s="100">
        <v>26476083.720099989</v>
      </c>
      <c r="Q116" s="78">
        <v>5.6461204939831422E-2</v>
      </c>
      <c r="R116" s="100">
        <v>29030339.970099997</v>
      </c>
    </row>
    <row r="117" spans="1:20">
      <c r="A117" s="83" t="s">
        <v>64</v>
      </c>
      <c r="B117" s="90" t="s">
        <v>95</v>
      </c>
      <c r="E117" s="78">
        <v>0.10658048448710029</v>
      </c>
      <c r="F117" s="100">
        <v>39447531.94000002</v>
      </c>
      <c r="I117" s="78">
        <v>8.2701199230187733E-2</v>
      </c>
      <c r="J117" s="100">
        <v>37275998.919999994</v>
      </c>
      <c r="M117" s="78">
        <v>8.2911151425041657E-2</v>
      </c>
      <c r="N117" s="100">
        <v>40114835.869999997</v>
      </c>
      <c r="Q117" s="78">
        <v>7.6918433185078641E-2</v>
      </c>
      <c r="R117" s="97">
        <v>39548717.879999988</v>
      </c>
    </row>
    <row r="118" spans="1:20">
      <c r="A118" s="81" t="s">
        <v>65</v>
      </c>
      <c r="B118" s="90" t="s">
        <v>94</v>
      </c>
      <c r="C118" s="89"/>
      <c r="D118" s="89"/>
      <c r="E118" s="78">
        <v>0.2076612655646688</v>
      </c>
      <c r="F118" s="100">
        <v>76859515.56219998</v>
      </c>
      <c r="H118" s="89"/>
      <c r="I118" s="78">
        <v>0.18530281465428525</v>
      </c>
      <c r="J118" s="100">
        <v>83521733.459999993</v>
      </c>
      <c r="L118" s="89"/>
      <c r="M118" s="78">
        <v>0.17550390287086945</v>
      </c>
      <c r="N118" s="100">
        <v>84913912.510000005</v>
      </c>
      <c r="Q118" s="78">
        <v>0.16938090062851477</v>
      </c>
      <c r="R118" s="97">
        <v>87089624.37000002</v>
      </c>
    </row>
    <row r="119" spans="1:20">
      <c r="A119" s="81" t="s">
        <v>184</v>
      </c>
      <c r="B119" s="90" t="s">
        <v>98</v>
      </c>
      <c r="E119" s="78">
        <v>0.15059147348991736</v>
      </c>
      <c r="F119" s="100">
        <v>55736863.920000009</v>
      </c>
      <c r="I119" s="78">
        <v>0.17124034368966903</v>
      </c>
      <c r="J119" s="100">
        <v>77183341.062199995</v>
      </c>
      <c r="M119" s="78">
        <v>0.16881547545984263</v>
      </c>
      <c r="N119" s="100">
        <v>81677856.042200014</v>
      </c>
      <c r="Q119" s="78">
        <v>0.16699203182056566</v>
      </c>
      <c r="R119" s="100">
        <v>85861353.140000001</v>
      </c>
    </row>
    <row r="120" spans="1:20">
      <c r="A120" s="81" t="s">
        <v>185</v>
      </c>
      <c r="B120" s="90" t="s">
        <v>99</v>
      </c>
      <c r="E120" s="78">
        <v>6.8760486589816067E-2</v>
      </c>
      <c r="F120" s="100">
        <v>25449607.440000001</v>
      </c>
      <c r="I120" s="78">
        <v>0.10603551811854707</v>
      </c>
      <c r="J120" s="100">
        <v>47793501.130099975</v>
      </c>
      <c r="M120" s="78">
        <v>0.11998812589708117</v>
      </c>
      <c r="N120" s="100">
        <v>58053758.680000015</v>
      </c>
      <c r="Q120" s="78">
        <v>0.12008122830725929</v>
      </c>
      <c r="R120" s="100">
        <v>61741489.319999993</v>
      </c>
    </row>
    <row r="121" spans="1:20" ht="13.5" thickBot="1">
      <c r="A121" s="81" t="s">
        <v>186</v>
      </c>
      <c r="B121" s="90" t="s">
        <v>100</v>
      </c>
      <c r="E121" s="78">
        <v>0.1409147202818396</v>
      </c>
      <c r="F121" s="100">
        <v>52155307.379999988</v>
      </c>
      <c r="I121" s="78">
        <v>0.18074289866998744</v>
      </c>
      <c r="J121" s="100">
        <v>81466437.709900022</v>
      </c>
      <c r="M121" s="78">
        <v>0.18947166904302404</v>
      </c>
      <c r="N121" s="100">
        <v>91671925.610000059</v>
      </c>
      <c r="Q121" s="78">
        <v>0.20670045509719756</v>
      </c>
      <c r="R121" s="100">
        <v>106278009.65000005</v>
      </c>
    </row>
    <row r="122" spans="1:20" ht="13.5" thickBot="1">
      <c r="A122" s="81" t="s">
        <v>187</v>
      </c>
      <c r="B122" s="55" t="s">
        <v>37</v>
      </c>
      <c r="E122" s="115">
        <v>0.99999999999999978</v>
      </c>
      <c r="F122" s="119">
        <v>370119653.04750001</v>
      </c>
      <c r="G122" s="85">
        <v>0</v>
      </c>
      <c r="I122" s="115">
        <v>1</v>
      </c>
      <c r="J122" s="119">
        <v>450731056.70749992</v>
      </c>
      <c r="K122" s="85">
        <v>0</v>
      </c>
      <c r="M122" s="115">
        <v>1</v>
      </c>
      <c r="N122" s="119">
        <v>483829197.64740008</v>
      </c>
      <c r="O122" s="85">
        <v>0</v>
      </c>
      <c r="P122" s="55"/>
      <c r="Q122" s="114">
        <v>1</v>
      </c>
      <c r="R122" s="110">
        <v>514164371.82020003</v>
      </c>
      <c r="S122" s="85">
        <v>0</v>
      </c>
    </row>
    <row r="123" spans="1:20">
      <c r="A123" s="81" t="s">
        <v>188</v>
      </c>
      <c r="E123" s="78"/>
      <c r="F123" s="97"/>
      <c r="I123" s="78"/>
      <c r="J123" s="97"/>
      <c r="M123" s="78"/>
      <c r="N123" s="97"/>
      <c r="Q123" s="78"/>
      <c r="R123" s="100"/>
    </row>
    <row r="124" spans="1:20">
      <c r="A124" s="56" t="s">
        <v>189</v>
      </c>
      <c r="B124" s="82" t="s">
        <v>53</v>
      </c>
      <c r="E124" s="78"/>
      <c r="F124" s="97"/>
      <c r="I124" s="78"/>
      <c r="J124" s="97"/>
      <c r="M124" s="78"/>
      <c r="N124" s="97"/>
      <c r="P124" s="55"/>
      <c r="Q124" s="78"/>
      <c r="R124" s="100"/>
    </row>
    <row r="125" spans="1:20">
      <c r="A125" s="83" t="s">
        <v>190</v>
      </c>
      <c r="B125" s="91">
        <v>0</v>
      </c>
      <c r="E125" s="78">
        <v>0.87529825679352158</v>
      </c>
      <c r="F125" s="100">
        <v>323965087.11749864</v>
      </c>
      <c r="I125" s="78">
        <v>0.88377248327932134</v>
      </c>
      <c r="J125" s="100">
        <v>398343705.27749896</v>
      </c>
      <c r="M125" s="78">
        <v>0.88619538715783031</v>
      </c>
      <c r="N125" s="100">
        <v>428767203.12740052</v>
      </c>
      <c r="Q125" s="78">
        <v>0.88582547356951324</v>
      </c>
      <c r="R125" s="100">
        <v>455459898.16019964</v>
      </c>
    </row>
    <row r="126" spans="1:20">
      <c r="A126" s="83" t="s">
        <v>191</v>
      </c>
      <c r="B126" s="24" t="s">
        <v>55</v>
      </c>
      <c r="E126" s="78">
        <v>0</v>
      </c>
      <c r="F126" s="100" t="s">
        <v>291</v>
      </c>
      <c r="I126" s="78">
        <v>0</v>
      </c>
      <c r="J126" s="100" t="s">
        <v>291</v>
      </c>
      <c r="M126" s="78">
        <v>0</v>
      </c>
      <c r="N126" s="100" t="s">
        <v>291</v>
      </c>
      <c r="Q126" s="78">
        <v>0</v>
      </c>
      <c r="R126" s="100" t="s">
        <v>291</v>
      </c>
    </row>
    <row r="127" spans="1:20">
      <c r="A127" s="83" t="s">
        <v>192</v>
      </c>
      <c r="B127" s="24" t="s">
        <v>56</v>
      </c>
      <c r="E127" s="78">
        <v>2.8257902313168405E-4</v>
      </c>
      <c r="F127" s="100">
        <v>104588.05</v>
      </c>
      <c r="I127" s="78">
        <v>2.4670305794384365E-4</v>
      </c>
      <c r="J127" s="100">
        <v>111196.73</v>
      </c>
      <c r="M127" s="78">
        <v>2.4335488757709658E-4</v>
      </c>
      <c r="N127" s="100">
        <v>117742.2</v>
      </c>
      <c r="Q127" s="78">
        <v>2.416057720223386E-4</v>
      </c>
      <c r="R127" s="100">
        <v>124225.0800000001</v>
      </c>
    </row>
    <row r="128" spans="1:20">
      <c r="A128" s="83" t="s">
        <v>193</v>
      </c>
      <c r="B128" s="24" t="s">
        <v>57</v>
      </c>
      <c r="E128" s="78">
        <v>9.9470606050944491E-3</v>
      </c>
      <c r="F128" s="100">
        <v>3681602.62</v>
      </c>
      <c r="I128" s="78">
        <v>9.4905317846247107E-3</v>
      </c>
      <c r="J128" s="100">
        <v>4277677.4200000018</v>
      </c>
      <c r="M128" s="78">
        <v>9.1266108400883204E-3</v>
      </c>
      <c r="N128" s="100">
        <v>4415720.8000000007</v>
      </c>
      <c r="Q128" s="78">
        <v>8.8526068305481535E-3</v>
      </c>
      <c r="R128" s="100">
        <v>4551695.03</v>
      </c>
      <c r="T128" s="92"/>
    </row>
    <row r="129" spans="1:19">
      <c r="A129" s="83" t="s">
        <v>194</v>
      </c>
      <c r="B129" s="24" t="s">
        <v>58</v>
      </c>
      <c r="E129" s="78">
        <v>1.6055562413588947E-2</v>
      </c>
      <c r="F129" s="100">
        <v>5942479.1900000013</v>
      </c>
      <c r="I129" s="78">
        <v>1.5112282831711683E-2</v>
      </c>
      <c r="J129" s="100">
        <v>6811575.2100000018</v>
      </c>
      <c r="M129" s="78">
        <v>1.4612011396534579E-2</v>
      </c>
      <c r="N129" s="100">
        <v>7069717.7499999981</v>
      </c>
      <c r="Q129" s="78">
        <v>1.5724881347530126E-2</v>
      </c>
      <c r="R129" s="100">
        <v>8085173.7400000021</v>
      </c>
    </row>
    <row r="130" spans="1:19">
      <c r="A130" s="84" t="s">
        <v>94</v>
      </c>
      <c r="B130" s="24" t="s">
        <v>59</v>
      </c>
      <c r="C130" s="55"/>
      <c r="D130" s="55"/>
      <c r="E130" s="78">
        <v>2.4759967768650019E-2</v>
      </c>
      <c r="F130" s="100">
        <v>9164150.679999996</v>
      </c>
      <c r="H130" s="55"/>
      <c r="I130" s="78">
        <v>2.2978414790532638E-2</v>
      </c>
      <c r="J130" s="100">
        <v>10357085.18</v>
      </c>
      <c r="L130" s="55"/>
      <c r="M130" s="78">
        <v>2.1739435179075971E-2</v>
      </c>
      <c r="N130" s="100">
        <v>10518173.48</v>
      </c>
      <c r="Q130" s="78">
        <v>2.1029443544915823E-2</v>
      </c>
      <c r="R130" s="100">
        <v>10812590.629999997</v>
      </c>
    </row>
    <row r="131" spans="1:19">
      <c r="A131" s="81" t="s">
        <v>54</v>
      </c>
      <c r="B131" s="24" t="s">
        <v>60</v>
      </c>
      <c r="E131" s="78">
        <v>3.2510962173780522E-2</v>
      </c>
      <c r="F131" s="100">
        <v>12032946.040000001</v>
      </c>
      <c r="I131" s="78">
        <v>3.0683982774621837E-2</v>
      </c>
      <c r="J131" s="100">
        <v>13830223.979999997</v>
      </c>
      <c r="M131" s="78">
        <v>3.0729133963583313E-2</v>
      </c>
      <c r="N131" s="100">
        <v>14867652.23</v>
      </c>
      <c r="Q131" s="78">
        <v>3.1458085403195099E-2</v>
      </c>
      <c r="R131" s="97">
        <v>16174626.720000001</v>
      </c>
    </row>
    <row r="132" spans="1:19">
      <c r="A132" s="81" t="s">
        <v>55</v>
      </c>
      <c r="B132" s="24" t="s">
        <v>61</v>
      </c>
      <c r="C132" s="55"/>
      <c r="D132" s="55"/>
      <c r="E132" s="78">
        <v>1.8414436720347132E-2</v>
      </c>
      <c r="F132" s="100">
        <v>6815544.9300000006</v>
      </c>
      <c r="H132" s="55"/>
      <c r="I132" s="78">
        <v>1.7786985766109997E-2</v>
      </c>
      <c r="J132" s="100">
        <v>8017146.8900000015</v>
      </c>
      <c r="L132" s="55"/>
      <c r="M132" s="78">
        <v>1.7377306600928268E-2</v>
      </c>
      <c r="N132" s="100">
        <v>8407648.3100000005</v>
      </c>
      <c r="Q132" s="78">
        <v>1.6764235315422083E-2</v>
      </c>
      <c r="R132" s="97">
        <v>8619572.5200000014</v>
      </c>
    </row>
    <row r="133" spans="1:19">
      <c r="A133" s="81">
        <v>0</v>
      </c>
      <c r="B133" s="24" t="s">
        <v>62</v>
      </c>
      <c r="E133" s="78">
        <v>1.5251544287154004E-2</v>
      </c>
      <c r="F133" s="100">
        <v>5644896.2800000012</v>
      </c>
      <c r="I133" s="78">
        <v>1.3314797506608456E-2</v>
      </c>
      <c r="J133" s="100">
        <v>6001392.7500000019</v>
      </c>
      <c r="M133" s="78">
        <v>1.3643793702609064E-2</v>
      </c>
      <c r="N133" s="100">
        <v>6601265.7599999998</v>
      </c>
      <c r="Q133" s="78">
        <v>1.3180318574017854E-2</v>
      </c>
      <c r="R133" s="100">
        <v>6776850.2199999997</v>
      </c>
    </row>
    <row r="134" spans="1:19" ht="13.5" thickBot="1">
      <c r="A134" s="81" t="s">
        <v>55</v>
      </c>
      <c r="B134" s="24" t="s">
        <v>63</v>
      </c>
      <c r="E134" s="78">
        <v>7.4796302147314715E-3</v>
      </c>
      <c r="F134" s="100">
        <v>2768358.1400000006</v>
      </c>
      <c r="I134" s="78">
        <v>6.613818208525509E-3</v>
      </c>
      <c r="J134" s="100">
        <v>2981053.2700000005</v>
      </c>
      <c r="M134" s="78">
        <v>6.3329662717730405E-3</v>
      </c>
      <c r="N134" s="100">
        <v>3064073.9899999998</v>
      </c>
      <c r="Q134" s="78">
        <v>6.9233496428352699E-3</v>
      </c>
      <c r="R134" s="100">
        <v>3559739.72</v>
      </c>
    </row>
    <row r="135" spans="1:19" ht="13.5" thickBot="1">
      <c r="A135" s="81" t="s">
        <v>195</v>
      </c>
      <c r="E135" s="115">
        <v>0.99999999999999989</v>
      </c>
      <c r="F135" s="119">
        <v>370119653.0474987</v>
      </c>
      <c r="G135" s="85">
        <v>1.3113021850585938E-6</v>
      </c>
      <c r="I135" s="115">
        <v>1</v>
      </c>
      <c r="J135" s="119">
        <v>450731056.70749897</v>
      </c>
      <c r="K135" s="85">
        <v>9.5367431640625E-7</v>
      </c>
      <c r="M135" s="115">
        <v>1</v>
      </c>
      <c r="N135" s="119">
        <v>483829197.64740056</v>
      </c>
      <c r="O135" s="85">
        <v>-4.76837158203125E-7</v>
      </c>
      <c r="Q135" s="114">
        <v>0.99999999999999989</v>
      </c>
      <c r="R135" s="110">
        <v>514164371.82019967</v>
      </c>
      <c r="S135" s="85">
        <v>0</v>
      </c>
    </row>
    <row r="136" spans="1:19">
      <c r="A136" s="81" t="s">
        <v>57</v>
      </c>
      <c r="E136" s="78"/>
      <c r="F136" s="97"/>
      <c r="I136" s="78"/>
      <c r="J136" s="97"/>
      <c r="M136" s="78"/>
      <c r="N136" s="97"/>
      <c r="Q136" s="78"/>
      <c r="R136" s="100"/>
    </row>
    <row r="137" spans="1:19">
      <c r="A137" s="81" t="s">
        <v>58</v>
      </c>
      <c r="B137" s="82" t="s">
        <v>70</v>
      </c>
      <c r="E137" s="78"/>
      <c r="F137" s="97"/>
      <c r="I137" s="78"/>
      <c r="J137" s="97"/>
      <c r="M137" s="78"/>
      <c r="N137" s="97"/>
      <c r="P137" s="55"/>
      <c r="Q137" s="78"/>
      <c r="R137" s="100"/>
    </row>
    <row r="138" spans="1:19">
      <c r="A138" s="81" t="s">
        <v>59</v>
      </c>
      <c r="B138" s="24" t="s">
        <v>255</v>
      </c>
      <c r="E138" s="9">
        <v>0</v>
      </c>
      <c r="F138" s="100">
        <v>0</v>
      </c>
      <c r="I138" s="9">
        <v>0</v>
      </c>
      <c r="J138" s="100">
        <v>0</v>
      </c>
      <c r="M138" s="9">
        <v>0</v>
      </c>
      <c r="N138" s="100">
        <v>0</v>
      </c>
      <c r="Q138" s="78">
        <v>0</v>
      </c>
      <c r="R138" s="100">
        <v>0</v>
      </c>
    </row>
    <row r="139" spans="1:19">
      <c r="A139" s="81" t="s">
        <v>60</v>
      </c>
      <c r="B139" s="24" t="s">
        <v>256</v>
      </c>
      <c r="E139" s="9">
        <v>0</v>
      </c>
      <c r="F139" s="100">
        <v>0</v>
      </c>
      <c r="I139" s="9">
        <v>0</v>
      </c>
      <c r="J139" s="100">
        <v>0</v>
      </c>
      <c r="M139" s="9">
        <v>2.8759994369212849E-4</v>
      </c>
      <c r="N139" s="100">
        <v>139149.25</v>
      </c>
      <c r="Q139" s="78">
        <v>4.9036027352001507E-3</v>
      </c>
      <c r="R139" s="100">
        <v>2521257.8199999998</v>
      </c>
    </row>
    <row r="140" spans="1:19">
      <c r="A140" s="81" t="s">
        <v>61</v>
      </c>
      <c r="B140" s="24" t="s">
        <v>257</v>
      </c>
      <c r="E140" s="9">
        <v>0</v>
      </c>
      <c r="F140" s="100">
        <v>0</v>
      </c>
      <c r="I140" s="9">
        <v>3.2214162267994407E-3</v>
      </c>
      <c r="J140" s="100">
        <v>1451992.3399999996</v>
      </c>
      <c r="M140" s="9">
        <v>3.5996038653070689E-3</v>
      </c>
      <c r="N140" s="100">
        <v>1741593.4499999995</v>
      </c>
      <c r="Q140" s="78">
        <v>4.4161770135135482E-3</v>
      </c>
      <c r="R140" s="100">
        <v>2270640.8800000004</v>
      </c>
    </row>
    <row r="141" spans="1:19">
      <c r="A141" s="56" t="s">
        <v>62</v>
      </c>
      <c r="B141" s="24" t="s">
        <v>258</v>
      </c>
      <c r="E141" s="9">
        <v>1.6060407900677276E-3</v>
      </c>
      <c r="F141" s="100">
        <v>594427.26</v>
      </c>
      <c r="I141" s="9">
        <v>2.3638794002416273E-3</v>
      </c>
      <c r="J141" s="100">
        <v>1065473.8600000001</v>
      </c>
      <c r="M141" s="9">
        <v>2.3232990598041478E-3</v>
      </c>
      <c r="N141" s="100">
        <v>1124079.9200000002</v>
      </c>
      <c r="Q141" s="78">
        <v>2.2540912469238257E-3</v>
      </c>
      <c r="R141" s="100">
        <v>1158973.4100000001</v>
      </c>
    </row>
    <row r="142" spans="1:19">
      <c r="A142" s="56" t="s">
        <v>196</v>
      </c>
      <c r="B142" s="24" t="s">
        <v>259</v>
      </c>
      <c r="E142" s="9">
        <v>7.6954445043599636E-3</v>
      </c>
      <c r="F142" s="100">
        <v>2848235.25</v>
      </c>
      <c r="I142" s="9">
        <v>7.4228429796688745E-3</v>
      </c>
      <c r="J142" s="100">
        <v>3345705.86</v>
      </c>
      <c r="M142" s="9">
        <v>7.7846429035580084E-3</v>
      </c>
      <c r="N142" s="100">
        <v>3766437.5299999989</v>
      </c>
      <c r="Q142" s="78">
        <v>1.0162690583756066E-2</v>
      </c>
      <c r="R142" s="100">
        <v>5225293.419999999</v>
      </c>
    </row>
    <row r="143" spans="1:19">
      <c r="A143" s="56"/>
      <c r="B143" s="24" t="s">
        <v>266</v>
      </c>
      <c r="E143" s="9">
        <v>9.7223383313238734E-3</v>
      </c>
      <c r="F143" s="100">
        <v>3598428.4900000016</v>
      </c>
      <c r="I143" s="9">
        <v>9.9139398617030024E-3</v>
      </c>
      <c r="J143" s="100">
        <v>4468520.5900000008</v>
      </c>
      <c r="M143" s="9">
        <v>1.2345204359396509E-2</v>
      </c>
      <c r="N143" s="100">
        <v>5972970.3200000003</v>
      </c>
      <c r="Q143" s="78">
        <v>1.3416444386411664E-2</v>
      </c>
      <c r="R143" s="100">
        <v>6898257.700000002</v>
      </c>
    </row>
    <row r="144" spans="1:19">
      <c r="A144" s="56" t="s">
        <v>197</v>
      </c>
      <c r="B144" s="24" t="s">
        <v>268</v>
      </c>
      <c r="E144" s="9">
        <v>2.4645956233049104E-2</v>
      </c>
      <c r="F144" s="100">
        <v>9121952.7700000033</v>
      </c>
      <c r="I144" s="9">
        <v>3.6903493718637326E-2</v>
      </c>
      <c r="J144" s="100">
        <v>16633550.719999993</v>
      </c>
      <c r="M144" s="9">
        <v>3.8438855964938137E-2</v>
      </c>
      <c r="N144" s="100">
        <v>18597840.840000004</v>
      </c>
      <c r="Q144" s="78">
        <v>3.7596678493234607E-2</v>
      </c>
      <c r="R144" s="97">
        <v>19330872.579999994</v>
      </c>
    </row>
    <row r="145" spans="1:19">
      <c r="A145" s="56" t="s">
        <v>198</v>
      </c>
      <c r="B145" s="24" t="s">
        <v>270</v>
      </c>
      <c r="C145" s="55"/>
      <c r="D145" s="55"/>
      <c r="E145" s="9">
        <v>2.5709414703192771E-2</v>
      </c>
      <c r="F145" s="100">
        <v>9515559.6500000022</v>
      </c>
      <c r="H145" s="55"/>
      <c r="I145" s="9">
        <v>2.6671865674881855E-2</v>
      </c>
      <c r="J145" s="100">
        <v>12021838.199999997</v>
      </c>
      <c r="L145" s="55"/>
      <c r="M145" s="9">
        <v>2.6667252436887591E-2</v>
      </c>
      <c r="N145" s="100">
        <v>12902395.350000001</v>
      </c>
      <c r="Q145" s="78">
        <v>2.6785862935707425E-2</v>
      </c>
      <c r="R145" s="97">
        <v>13772336.389999986</v>
      </c>
    </row>
    <row r="146" spans="1:19">
      <c r="A146" s="84" t="str">
        <f t="shared" ref="A146:A166" si="0">RIGHT(B146,2)&amp;LEFT(B146,4)</f>
        <v>Q32026</v>
      </c>
      <c r="B146" s="24" t="s">
        <v>279</v>
      </c>
      <c r="E146" s="9">
        <v>3.5857358169782916E-2</v>
      </c>
      <c r="F146" s="100">
        <v>13271512.964999991</v>
      </c>
      <c r="I146" s="9">
        <v>3.3650933077023139E-2</v>
      </c>
      <c r="J146" s="100">
        <v>15167520.625000004</v>
      </c>
      <c r="M146" s="9">
        <v>3.5241232955572986E-2</v>
      </c>
      <c r="N146" s="100">
        <v>17050737.464999996</v>
      </c>
      <c r="Q146" s="9">
        <v>3.9025759912078906E-2</v>
      </c>
      <c r="R146" s="100">
        <v>20065655.329999994</v>
      </c>
    </row>
    <row r="147" spans="1:19">
      <c r="A147" s="84" t="str">
        <f t="shared" si="0"/>
        <v>Q42026</v>
      </c>
      <c r="B147" s="24" t="s">
        <v>281</v>
      </c>
      <c r="E147" s="9">
        <v>3.8521155935943345E-2</v>
      </c>
      <c r="F147" s="100">
        <v>14257436.869999995</v>
      </c>
      <c r="I147" s="9">
        <v>3.6894475103346681E-2</v>
      </c>
      <c r="J147" s="100">
        <v>16629485.75</v>
      </c>
      <c r="M147" s="9">
        <v>4.1470925271902756E-2</v>
      </c>
      <c r="N147" s="100">
        <v>20064844.500000004</v>
      </c>
      <c r="Q147" s="9">
        <v>4.2090844943974297E-2</v>
      </c>
      <c r="R147" s="100">
        <v>21641612.849999983</v>
      </c>
    </row>
    <row r="148" spans="1:19">
      <c r="A148" s="84" t="str">
        <f t="shared" si="0"/>
        <v>Q12027</v>
      </c>
      <c r="B148" s="24" t="s">
        <v>283</v>
      </c>
      <c r="E148" s="9">
        <v>0.14032713846009801</v>
      </c>
      <c r="F148" s="100">
        <v>51937831.79999996</v>
      </c>
      <c r="I148" s="9">
        <v>0.16192350798530092</v>
      </c>
      <c r="J148" s="100">
        <v>72983953.859999999</v>
      </c>
      <c r="M148" s="9">
        <v>0.15833962448423891</v>
      </c>
      <c r="N148" s="100">
        <v>76609333.469999954</v>
      </c>
      <c r="Q148" s="9">
        <v>0.15325854316011575</v>
      </c>
      <c r="R148" s="100">
        <v>78800082.569999918</v>
      </c>
    </row>
    <row r="149" spans="1:19">
      <c r="A149" s="84" t="str">
        <f t="shared" si="0"/>
        <v>Q22027</v>
      </c>
      <c r="B149" s="24" t="s">
        <v>294</v>
      </c>
      <c r="E149" s="9">
        <v>9.1233034295713084E-2</v>
      </c>
      <c r="F149" s="100">
        <v>33767138.999999993</v>
      </c>
      <c r="I149" s="9">
        <v>8.9413595713581942E-2</v>
      </c>
      <c r="J149" s="100">
        <v>40301484.479999982</v>
      </c>
      <c r="M149" s="9">
        <v>8.5129168744414063E-2</v>
      </c>
      <c r="N149" s="100">
        <v>41187977.409999996</v>
      </c>
      <c r="Q149" s="9">
        <v>8.2112327037634172E-2</v>
      </c>
      <c r="R149" s="100">
        <v>42219233.049999997</v>
      </c>
    </row>
    <row r="150" spans="1:19">
      <c r="A150" s="84" t="str">
        <f t="shared" si="0"/>
        <v>Q32027</v>
      </c>
      <c r="B150" s="24" t="s">
        <v>295</v>
      </c>
      <c r="E150" s="9">
        <v>9.4873359063409421E-2</v>
      </c>
      <c r="F150" s="100">
        <v>35114494.73999998</v>
      </c>
      <c r="I150" s="9">
        <v>8.7463436395915084E-2</v>
      </c>
      <c r="J150" s="100">
        <v>39422487.110000022</v>
      </c>
      <c r="M150" s="9">
        <v>8.54521101269511E-2</v>
      </c>
      <c r="N150" s="100">
        <v>41344225.880000032</v>
      </c>
      <c r="Q150" s="9">
        <v>9.1285640239602547E-2</v>
      </c>
      <c r="R150" s="100">
        <v>46935823.870000012</v>
      </c>
    </row>
    <row r="151" spans="1:19">
      <c r="A151" s="84" t="str">
        <f t="shared" si="0"/>
        <v>Q42027</v>
      </c>
      <c r="B151" s="24" t="s">
        <v>296</v>
      </c>
      <c r="E151" s="9">
        <v>0.15417256541272278</v>
      </c>
      <c r="F151" s="100">
        <v>57062296.41999995</v>
      </c>
      <c r="I151" s="9">
        <v>0.14218096930824084</v>
      </c>
      <c r="J151" s="100">
        <v>64085378.540000021</v>
      </c>
      <c r="M151" s="9">
        <v>0.14721330663038554</v>
      </c>
      <c r="N151" s="100">
        <v>71226096.030000135</v>
      </c>
      <c r="Q151" s="9">
        <v>0.14823687701304422</v>
      </c>
      <c r="R151" s="100">
        <v>76218120.750000119</v>
      </c>
    </row>
    <row r="152" spans="1:19">
      <c r="A152" s="84" t="str">
        <f t="shared" si="0"/>
        <v>Q12028</v>
      </c>
      <c r="B152" s="24" t="s">
        <v>297</v>
      </c>
      <c r="E152" s="9">
        <v>0.15321608367800527</v>
      </c>
      <c r="F152" s="100">
        <v>56708283.732200027</v>
      </c>
      <c r="I152" s="9">
        <v>0.15649261800917807</v>
      </c>
      <c r="J152" s="100">
        <v>70536083.082199991</v>
      </c>
      <c r="M152" s="9">
        <v>0.15429200475123739</v>
      </c>
      <c r="N152" s="100">
        <v>74650976.862200052</v>
      </c>
      <c r="Q152" s="9">
        <v>0.1482845665678709</v>
      </c>
      <c r="R152" s="100">
        <v>76242641.019999966</v>
      </c>
    </row>
    <row r="153" spans="1:19">
      <c r="A153" s="84" t="str">
        <f t="shared" si="0"/>
        <v>Q22028</v>
      </c>
      <c r="B153" s="24" t="s">
        <v>298</v>
      </c>
      <c r="E153" s="9">
        <v>0.11245726582575792</v>
      </c>
      <c r="F153" s="100">
        <v>41622644.210099995</v>
      </c>
      <c r="I153" s="9">
        <v>0.10440307054465493</v>
      </c>
      <c r="J153" s="100">
        <v>47057706.310099989</v>
      </c>
      <c r="M153" s="9">
        <v>0.10040517576515265</v>
      </c>
      <c r="N153" s="100">
        <v>48578955.630099997</v>
      </c>
      <c r="Q153" s="9">
        <v>9.6463445346314555E-2</v>
      </c>
      <c r="R153" s="100">
        <v>49598066.780100018</v>
      </c>
    </row>
    <row r="154" spans="1:19">
      <c r="A154" s="84" t="str">
        <f t="shared" si="0"/>
        <v>Q32028</v>
      </c>
      <c r="B154" s="24" t="s">
        <v>299</v>
      </c>
      <c r="E154" s="9">
        <v>5.4054234692672287E-2</v>
      </c>
      <c r="F154" s="100">
        <v>20006534.590200003</v>
      </c>
      <c r="I154" s="9">
        <v>4.9930049206270949E-2</v>
      </c>
      <c r="J154" s="100">
        <v>22505023.840199977</v>
      </c>
      <c r="M154" s="9">
        <v>4.7511388237574927E-2</v>
      </c>
      <c r="N154" s="100">
        <v>22987396.850100003</v>
      </c>
      <c r="Q154" s="9">
        <v>4.7862958576806551E-2</v>
      </c>
      <c r="R154" s="100">
        <v>24609428.030099992</v>
      </c>
    </row>
    <row r="155" spans="1:19">
      <c r="A155" s="84" t="str">
        <f t="shared" si="0"/>
        <v>Q42028</v>
      </c>
      <c r="B155" s="24" t="s">
        <v>300</v>
      </c>
      <c r="E155" s="9">
        <v>5.5908609903901396E-2</v>
      </c>
      <c r="F155" s="100">
        <v>20692875.300000004</v>
      </c>
      <c r="I155" s="9">
        <v>5.1149906794555187E-2</v>
      </c>
      <c r="J155" s="100">
        <v>23054851.539999995</v>
      </c>
      <c r="M155" s="9">
        <v>5.349860449898599E-2</v>
      </c>
      <c r="N155" s="100">
        <v>25884186.889999986</v>
      </c>
      <c r="Q155" s="9">
        <v>5.1843489807810811E-2</v>
      </c>
      <c r="R155" s="100">
        <v>26656075.369999986</v>
      </c>
    </row>
    <row r="156" spans="1:19" ht="13.5" thickBot="1">
      <c r="A156" s="84" t="str">
        <f t="shared" si="0"/>
        <v/>
      </c>
      <c r="E156" s="9"/>
      <c r="F156" s="100"/>
      <c r="I156" s="9"/>
      <c r="J156" s="100"/>
      <c r="M156" s="9"/>
      <c r="N156" s="100"/>
      <c r="Q156" s="9"/>
      <c r="R156" s="100"/>
    </row>
    <row r="157" spans="1:19" ht="13.5" thickBot="1">
      <c r="A157" s="84" t="str">
        <f t="shared" si="0"/>
        <v/>
      </c>
      <c r="E157" s="116">
        <v>0.99999999999999978</v>
      </c>
      <c r="F157" s="110">
        <v>370119653.04749995</v>
      </c>
      <c r="G157" s="85">
        <v>-1.2516975402832031E-6</v>
      </c>
      <c r="I157" s="116">
        <v>0.99999999999999989</v>
      </c>
      <c r="J157" s="110">
        <v>450731056.70750004</v>
      </c>
      <c r="K157" s="85">
        <v>-1.0728836059570313E-6</v>
      </c>
      <c r="M157" s="116">
        <v>0.99999999999999989</v>
      </c>
      <c r="N157" s="110">
        <v>483829197.6474002</v>
      </c>
      <c r="O157" s="85">
        <v>0</v>
      </c>
      <c r="Q157" s="114">
        <v>1</v>
      </c>
      <c r="R157" s="110">
        <v>514164371.82019997</v>
      </c>
      <c r="S157" s="85">
        <v>0</v>
      </c>
    </row>
    <row r="158" spans="1:19">
      <c r="A158" s="84" t="str">
        <f t="shared" si="0"/>
        <v/>
      </c>
      <c r="E158" s="78"/>
      <c r="F158" s="97"/>
      <c r="I158" s="78"/>
      <c r="J158" s="97"/>
      <c r="M158" s="78"/>
      <c r="N158" s="97"/>
      <c r="Q158" s="9"/>
      <c r="R158" s="100"/>
    </row>
    <row r="159" spans="1:19">
      <c r="A159" s="84" t="str">
        <f t="shared" si="0"/>
        <v>onSeas</v>
      </c>
      <c r="B159" s="82" t="s">
        <v>71</v>
      </c>
      <c r="E159" s="78"/>
      <c r="F159" s="97"/>
      <c r="I159" s="78"/>
      <c r="J159" s="97"/>
      <c r="M159" s="78"/>
      <c r="N159" s="97"/>
      <c r="P159" s="55"/>
      <c r="Q159" s="9"/>
      <c r="R159" s="100"/>
    </row>
    <row r="160" spans="1:19">
      <c r="A160" s="84" t="str">
        <f t="shared" si="0"/>
        <v>hs0 to</v>
      </c>
      <c r="B160" s="24" t="s">
        <v>72</v>
      </c>
      <c r="E160" s="117">
        <v>0</v>
      </c>
      <c r="F160" s="100">
        <v>0</v>
      </c>
      <c r="I160" s="117">
        <v>0</v>
      </c>
      <c r="J160" s="100">
        <v>0</v>
      </c>
      <c r="M160" s="117">
        <v>0</v>
      </c>
      <c r="N160" s="100">
        <v>0</v>
      </c>
      <c r="Q160" s="9">
        <v>1.0336125315696578E-2</v>
      </c>
      <c r="R160" s="100">
        <v>5314467.38</v>
      </c>
    </row>
    <row r="161" spans="1:19">
      <c r="A161" s="84" t="str">
        <f t="shared" si="0"/>
        <v>hs07 t</v>
      </c>
      <c r="B161" s="24" t="s">
        <v>73</v>
      </c>
      <c r="E161" s="117">
        <v>0</v>
      </c>
      <c r="F161" s="100">
        <v>0</v>
      </c>
      <c r="I161" s="117">
        <v>1.1267192518521412E-2</v>
      </c>
      <c r="J161" s="100">
        <v>5078473.59</v>
      </c>
      <c r="M161" s="117">
        <v>0.16134719171473183</v>
      </c>
      <c r="N161" s="100">
        <v>78064482.309999973</v>
      </c>
      <c r="Q161" s="9">
        <v>0.24230710293860402</v>
      </c>
      <c r="R161" s="100">
        <v>124585679.36999993</v>
      </c>
    </row>
    <row r="162" spans="1:19">
      <c r="A162" s="84" t="str">
        <f t="shared" si="0"/>
        <v>hs13 t</v>
      </c>
      <c r="B162" s="24" t="s">
        <v>74</v>
      </c>
      <c r="E162" s="117">
        <v>0.16096383045175466</v>
      </c>
      <c r="F162" s="100">
        <v>59575877.080000058</v>
      </c>
      <c r="I162" s="117">
        <v>0.23647541166986608</v>
      </c>
      <c r="J162" s="100">
        <v>106586812.18729992</v>
      </c>
      <c r="M162" s="117">
        <v>0.29746303622685771</v>
      </c>
      <c r="N162" s="100">
        <v>143921302.14740011</v>
      </c>
      <c r="Q162" s="9">
        <v>0.30770304377590169</v>
      </c>
      <c r="R162" s="100">
        <v>158209942.21020004</v>
      </c>
    </row>
    <row r="163" spans="1:19">
      <c r="A163" s="84" t="str">
        <f t="shared" si="0"/>
        <v>hs19 t</v>
      </c>
      <c r="B163" s="24" t="s">
        <v>75</v>
      </c>
      <c r="E163" s="117">
        <v>0.31073226855300262</v>
      </c>
      <c r="F163" s="100">
        <v>115008119.42749994</v>
      </c>
      <c r="I163" s="117">
        <v>0.32117081657885976</v>
      </c>
      <c r="J163" s="100">
        <v>144761661.54020026</v>
      </c>
      <c r="M163" s="117">
        <v>0.30832771338598824</v>
      </c>
      <c r="N163" s="100">
        <v>149177950.18000028</v>
      </c>
      <c r="Q163" s="9">
        <v>0.43709467049301848</v>
      </c>
      <c r="R163" s="100">
        <v>224738506.68000025</v>
      </c>
    </row>
    <row r="164" spans="1:19">
      <c r="A164" s="84" t="str">
        <f t="shared" si="0"/>
        <v>hs25 t</v>
      </c>
      <c r="B164" s="24" t="s">
        <v>76</v>
      </c>
      <c r="E164" s="117">
        <v>0.30438007280186746</v>
      </c>
      <c r="F164" s="100">
        <v>112657046.93999998</v>
      </c>
      <c r="I164" s="117">
        <v>0.42888493877502859</v>
      </c>
      <c r="J164" s="100">
        <v>193311761.66000026</v>
      </c>
      <c r="M164" s="117">
        <v>0.23286205867242221</v>
      </c>
      <c r="N164" s="100">
        <v>112665463.00999989</v>
      </c>
      <c r="Q164" s="9">
        <v>2.5590574767792697E-3</v>
      </c>
      <c r="R164" s="100">
        <v>1315776.1799999997</v>
      </c>
    </row>
    <row r="165" spans="1:19">
      <c r="A165" s="84" t="str">
        <f t="shared" si="0"/>
        <v>hs31 t</v>
      </c>
      <c r="B165" s="24" t="s">
        <v>77</v>
      </c>
      <c r="E165" s="117">
        <v>0.22392382819337525</v>
      </c>
      <c r="F165" s="100">
        <v>82878609.600000054</v>
      </c>
      <c r="I165" s="117">
        <v>2.2016404577241693E-3</v>
      </c>
      <c r="J165" s="100">
        <v>992347.72999999986</v>
      </c>
      <c r="M165" s="117">
        <v>0</v>
      </c>
      <c r="N165" s="100">
        <v>0</v>
      </c>
      <c r="Q165" s="9">
        <v>0</v>
      </c>
      <c r="R165" s="100">
        <v>0</v>
      </c>
    </row>
    <row r="166" spans="1:19">
      <c r="A166" s="84" t="str">
        <f t="shared" si="0"/>
        <v>hs37 t</v>
      </c>
      <c r="B166" s="24" t="s">
        <v>78</v>
      </c>
      <c r="E166" s="117">
        <v>0</v>
      </c>
      <c r="F166" s="100">
        <v>0</v>
      </c>
      <c r="I166" s="117">
        <v>0</v>
      </c>
      <c r="J166" s="100">
        <v>0</v>
      </c>
      <c r="M166" s="117">
        <v>0</v>
      </c>
      <c r="N166" s="100">
        <v>0</v>
      </c>
      <c r="Q166" s="9">
        <v>0</v>
      </c>
      <c r="R166" s="100">
        <v>0</v>
      </c>
    </row>
    <row r="167" spans="1:19">
      <c r="A167" s="84" t="s">
        <v>265</v>
      </c>
      <c r="B167" s="24" t="s">
        <v>79</v>
      </c>
      <c r="E167" s="117">
        <v>0</v>
      </c>
      <c r="F167" s="100">
        <v>0</v>
      </c>
      <c r="I167" s="117">
        <v>0</v>
      </c>
      <c r="J167" s="100">
        <v>0</v>
      </c>
      <c r="M167" s="117">
        <v>0</v>
      </c>
      <c r="N167" s="100">
        <v>0</v>
      </c>
      <c r="Q167" s="9">
        <v>0</v>
      </c>
      <c r="R167" s="100">
        <v>0</v>
      </c>
    </row>
    <row r="168" spans="1:19">
      <c r="A168" s="84" t="s">
        <v>267</v>
      </c>
      <c r="B168" s="24" t="s">
        <v>80</v>
      </c>
      <c r="E168" s="117">
        <v>0</v>
      </c>
      <c r="F168" s="100">
        <v>0</v>
      </c>
      <c r="I168" s="117">
        <v>0</v>
      </c>
      <c r="J168" s="100">
        <v>0</v>
      </c>
      <c r="M168" s="117">
        <v>0</v>
      </c>
      <c r="N168" s="100">
        <v>0</v>
      </c>
      <c r="Q168" s="9">
        <v>0</v>
      </c>
      <c r="R168" s="100">
        <v>0</v>
      </c>
    </row>
    <row r="169" spans="1:19">
      <c r="A169" s="84" t="s">
        <v>269</v>
      </c>
      <c r="B169" s="24" t="s">
        <v>81</v>
      </c>
      <c r="E169" s="117">
        <v>0</v>
      </c>
      <c r="F169" s="100">
        <v>0</v>
      </c>
      <c r="I169" s="117">
        <v>0</v>
      </c>
      <c r="J169" s="100">
        <v>0</v>
      </c>
      <c r="M169" s="117">
        <v>0</v>
      </c>
      <c r="N169" s="100">
        <v>0</v>
      </c>
      <c r="Q169" s="9">
        <v>0</v>
      </c>
      <c r="R169" s="100">
        <v>0</v>
      </c>
    </row>
    <row r="170" spans="1:19" ht="13.5" thickBot="1">
      <c r="A170" s="84" t="s">
        <v>278</v>
      </c>
      <c r="B170" s="24" t="s">
        <v>96</v>
      </c>
      <c r="E170" s="117">
        <v>0</v>
      </c>
      <c r="F170" s="100">
        <v>0</v>
      </c>
      <c r="I170" s="117">
        <v>0</v>
      </c>
      <c r="J170" s="100">
        <v>0</v>
      </c>
      <c r="M170" s="117">
        <v>0</v>
      </c>
      <c r="N170" s="100">
        <v>0</v>
      </c>
      <c r="Q170" s="9">
        <v>0</v>
      </c>
      <c r="R170" s="100">
        <v>0</v>
      </c>
    </row>
    <row r="171" spans="1:19" ht="13.5" thickBot="1">
      <c r="A171" s="84" t="s">
        <v>280</v>
      </c>
      <c r="B171" s="55" t="s">
        <v>37</v>
      </c>
      <c r="E171" s="118">
        <v>1</v>
      </c>
      <c r="F171" s="119">
        <v>370119653.04750001</v>
      </c>
      <c r="G171" s="85">
        <v>0</v>
      </c>
      <c r="I171" s="118">
        <v>1</v>
      </c>
      <c r="J171" s="119">
        <v>450731056.70750046</v>
      </c>
      <c r="K171" s="85">
        <v>0</v>
      </c>
      <c r="M171" s="118">
        <v>1</v>
      </c>
      <c r="N171" s="119">
        <v>483829197.64740026</v>
      </c>
      <c r="O171" s="85">
        <v>0</v>
      </c>
      <c r="P171" s="55"/>
      <c r="Q171" s="114">
        <v>1</v>
      </c>
      <c r="R171" s="110">
        <v>514164371.8202002</v>
      </c>
      <c r="S171" s="85">
        <v>0</v>
      </c>
    </row>
    <row r="172" spans="1:19">
      <c r="A172" s="84" t="s">
        <v>282</v>
      </c>
      <c r="F172" s="97"/>
      <c r="J172" s="97"/>
      <c r="N172" s="97"/>
      <c r="Q172" s="111"/>
      <c r="R172" s="100"/>
    </row>
    <row r="173" spans="1:19">
      <c r="A173" s="56"/>
      <c r="B173" s="82" t="s">
        <v>102</v>
      </c>
      <c r="F173" s="97"/>
      <c r="J173" s="97"/>
      <c r="N173" s="97"/>
      <c r="Q173" s="111"/>
      <c r="R173" s="100"/>
    </row>
    <row r="174" spans="1:19">
      <c r="A174" s="56"/>
      <c r="B174" s="24" t="s">
        <v>142</v>
      </c>
      <c r="E174" s="9">
        <v>5.8637725479588933E-2</v>
      </c>
      <c r="F174" s="100">
        <v>21702974.610000011</v>
      </c>
      <c r="I174" s="9">
        <v>1.9807516316306749E-2</v>
      </c>
      <c r="J174" s="100">
        <v>8927862.7599999961</v>
      </c>
      <c r="M174" s="9">
        <v>2.2062716371613666E-2</v>
      </c>
      <c r="N174" s="100">
        <v>10674586.359999996</v>
      </c>
      <c r="Q174" s="78">
        <v>1.7282159766424495E-2</v>
      </c>
      <c r="R174" s="97">
        <v>8885870.8200000003</v>
      </c>
    </row>
    <row r="175" spans="1:19">
      <c r="A175" s="56" t="s">
        <v>72</v>
      </c>
      <c r="B175" s="24" t="s">
        <v>143</v>
      </c>
      <c r="E175" s="9">
        <v>0.29435591689863044</v>
      </c>
      <c r="F175" s="100">
        <v>108946909.83499986</v>
      </c>
      <c r="I175" s="9">
        <v>0.12331426035075596</v>
      </c>
      <c r="J175" s="100">
        <v>55581566.875000052</v>
      </c>
      <c r="M175" s="9">
        <v>0.12935522452824497</v>
      </c>
      <c r="N175" s="100">
        <v>62585834.495000027</v>
      </c>
      <c r="Q175" s="78">
        <v>0.10855700332250665</v>
      </c>
      <c r="R175" s="97">
        <v>55816143.420000091</v>
      </c>
    </row>
    <row r="176" spans="1:19">
      <c r="A176" s="56" t="s">
        <v>73</v>
      </c>
      <c r="B176" s="24" t="s">
        <v>144</v>
      </c>
      <c r="C176" s="55"/>
      <c r="D176" s="55"/>
      <c r="E176" s="9">
        <v>0.48843697245928047</v>
      </c>
      <c r="F176" s="100">
        <v>180780122.78220025</v>
      </c>
      <c r="H176" s="55"/>
      <c r="I176" s="9">
        <v>0.44438158214152451</v>
      </c>
      <c r="J176" s="100">
        <v>200296580.10000023</v>
      </c>
      <c r="L176" s="55"/>
      <c r="M176" s="9">
        <v>0.43895227669739456</v>
      </c>
      <c r="N176" s="100">
        <v>212377927.83999991</v>
      </c>
      <c r="Q176" s="78">
        <v>0.33526913169759942</v>
      </c>
      <c r="R176" s="97">
        <v>172383442.49000043</v>
      </c>
    </row>
    <row r="177" spans="1:19">
      <c r="A177" s="56" t="s">
        <v>72</v>
      </c>
      <c r="B177" s="24" t="s">
        <v>145</v>
      </c>
      <c r="E177" s="9">
        <v>0.15856938516250008</v>
      </c>
      <c r="F177" s="100">
        <v>58689645.820299938</v>
      </c>
      <c r="I177" s="9">
        <v>0.36438238663257189</v>
      </c>
      <c r="J177" s="100">
        <v>164238458.1725001</v>
      </c>
      <c r="M177" s="9">
        <v>0.35919801828300019</v>
      </c>
      <c r="N177" s="100">
        <v>173790488.98240009</v>
      </c>
      <c r="Q177" s="78">
        <v>0.47323947061677862</v>
      </c>
      <c r="R177" s="97">
        <v>243322875.13020042</v>
      </c>
    </row>
    <row r="178" spans="1:19">
      <c r="A178" s="56" t="s">
        <v>73</v>
      </c>
      <c r="B178" s="24" t="s">
        <v>146</v>
      </c>
      <c r="E178" s="9">
        <v>0</v>
      </c>
      <c r="F178" s="100">
        <v>0</v>
      </c>
      <c r="I178" s="9">
        <v>4.8114254558840823E-2</v>
      </c>
      <c r="J178" s="100">
        <v>21686588.799999993</v>
      </c>
      <c r="M178" s="9">
        <v>5.043176411974673E-2</v>
      </c>
      <c r="N178" s="100">
        <v>24400359.969999995</v>
      </c>
      <c r="Q178" s="78">
        <v>6.5652234596690798E-2</v>
      </c>
      <c r="R178" s="97">
        <v>33756039.959999986</v>
      </c>
    </row>
    <row r="179" spans="1:19" ht="13.5" thickBot="1">
      <c r="A179" s="56" t="s">
        <v>74</v>
      </c>
      <c r="B179" s="24" t="s">
        <v>103</v>
      </c>
      <c r="E179" s="9">
        <v>0</v>
      </c>
      <c r="F179" s="100">
        <v>0</v>
      </c>
      <c r="I179" s="9">
        <v>0</v>
      </c>
      <c r="J179" s="100">
        <v>0</v>
      </c>
      <c r="M179" s="9">
        <v>0</v>
      </c>
      <c r="N179" s="100">
        <v>0</v>
      </c>
      <c r="Q179" s="78">
        <v>0</v>
      </c>
      <c r="R179" s="97">
        <v>0</v>
      </c>
    </row>
    <row r="180" spans="1:19" ht="13.5" thickBot="1">
      <c r="A180" s="56" t="s">
        <v>75</v>
      </c>
      <c r="E180" s="116">
        <v>1</v>
      </c>
      <c r="F180" s="110">
        <v>370119653.04750007</v>
      </c>
      <c r="G180" s="85">
        <v>0</v>
      </c>
      <c r="I180" s="116">
        <v>0.99999999999999989</v>
      </c>
      <c r="J180" s="110">
        <v>450731056.7075004</v>
      </c>
      <c r="K180" s="85">
        <v>0</v>
      </c>
      <c r="M180" s="116">
        <v>1</v>
      </c>
      <c r="N180" s="110">
        <v>483829197.64739996</v>
      </c>
      <c r="O180" s="85">
        <v>0</v>
      </c>
      <c r="Q180" s="114">
        <v>1</v>
      </c>
      <c r="R180" s="110">
        <v>514164371.82020092</v>
      </c>
      <c r="S180" s="85">
        <v>-7.152557373046875E-7</v>
      </c>
    </row>
    <row r="181" spans="1:19">
      <c r="A181" s="56" t="s">
        <v>76</v>
      </c>
      <c r="E181" s="9"/>
      <c r="F181" s="97"/>
      <c r="I181" s="9"/>
      <c r="J181" s="97"/>
      <c r="M181" s="9"/>
      <c r="N181" s="97"/>
      <c r="Q181" s="78"/>
      <c r="R181" s="97"/>
    </row>
    <row r="182" spans="1:19">
      <c r="A182" s="56" t="s">
        <v>77</v>
      </c>
      <c r="B182" s="82" t="s">
        <v>104</v>
      </c>
      <c r="E182" s="9"/>
      <c r="F182" s="97"/>
      <c r="I182" s="9"/>
      <c r="J182" s="97"/>
      <c r="M182" s="9"/>
      <c r="N182" s="97"/>
      <c r="Q182" s="78"/>
      <c r="R182" s="97"/>
    </row>
    <row r="183" spans="1:19">
      <c r="A183" s="56" t="s">
        <v>78</v>
      </c>
      <c r="B183" s="24" t="s">
        <v>139</v>
      </c>
      <c r="E183" s="10">
        <v>2.6316146467234529E-4</v>
      </c>
      <c r="F183" s="100">
        <v>97401.229999999981</v>
      </c>
      <c r="I183" s="10">
        <v>3.652422604347707E-4</v>
      </c>
      <c r="J183" s="100">
        <v>164626.03</v>
      </c>
      <c r="M183" s="10">
        <v>3.4025650126219537E-4</v>
      </c>
      <c r="N183" s="100">
        <v>164626.03</v>
      </c>
      <c r="Q183" s="78">
        <v>3.2018171429732707E-4</v>
      </c>
      <c r="R183" s="97">
        <v>164626.03000000003</v>
      </c>
    </row>
    <row r="184" spans="1:19">
      <c r="A184" s="56" t="s">
        <v>79</v>
      </c>
      <c r="B184" s="24" t="s">
        <v>105</v>
      </c>
      <c r="E184" s="10">
        <v>6.6796035542666214E-3</v>
      </c>
      <c r="F184" s="100">
        <v>2472252.5499999998</v>
      </c>
      <c r="I184" s="10">
        <v>7.2393846206997067E-3</v>
      </c>
      <c r="J184" s="100">
        <v>3263015.4800000004</v>
      </c>
      <c r="M184" s="10">
        <v>7.2421045630105931E-3</v>
      </c>
      <c r="N184" s="100">
        <v>3503941.6399999997</v>
      </c>
      <c r="Q184" s="78">
        <v>6.8623168647590415E-3</v>
      </c>
      <c r="R184" s="97">
        <v>3528358.8399999994</v>
      </c>
    </row>
    <row r="185" spans="1:19">
      <c r="A185" s="56" t="s">
        <v>80</v>
      </c>
      <c r="B185" s="24" t="s">
        <v>106</v>
      </c>
      <c r="E185" s="10">
        <v>2.8352421098409755E-2</v>
      </c>
      <c r="F185" s="100">
        <v>10493788.259999996</v>
      </c>
      <c r="I185" s="10">
        <v>3.0575580503970828E-2</v>
      </c>
      <c r="J185" s="100">
        <v>13781363.709999997</v>
      </c>
      <c r="M185" s="10">
        <v>3.0584724055417869E-2</v>
      </c>
      <c r="N185" s="100">
        <v>14797782.500000004</v>
      </c>
      <c r="Q185" s="78">
        <v>3.0452420992474631E-2</v>
      </c>
      <c r="R185" s="97">
        <v>15657549.91</v>
      </c>
    </row>
    <row r="186" spans="1:19">
      <c r="A186" s="56" t="s">
        <v>81</v>
      </c>
      <c r="B186" s="24" t="s">
        <v>140</v>
      </c>
      <c r="E186" s="10">
        <v>7.9149038314754255E-2</v>
      </c>
      <c r="F186" s="100">
        <v>29294614.600100014</v>
      </c>
      <c r="I186" s="10">
        <v>8.520293886698356E-2</v>
      </c>
      <c r="J186" s="100">
        <v>38403610.670099996</v>
      </c>
      <c r="M186" s="10">
        <v>8.4789226486485333E-2</v>
      </c>
      <c r="N186" s="100">
        <v>41023503.420099996</v>
      </c>
      <c r="Q186" s="78">
        <v>8.3354220204676241E-2</v>
      </c>
      <c r="R186" s="97">
        <v>42857770.270100012</v>
      </c>
    </row>
    <row r="187" spans="1:19">
      <c r="A187" s="56" t="s">
        <v>199</v>
      </c>
      <c r="B187" s="24" t="s">
        <v>107</v>
      </c>
      <c r="E187" s="10">
        <v>0.11475545131225251</v>
      </c>
      <c r="F187" s="100">
        <v>42473247.82500001</v>
      </c>
      <c r="I187" s="10">
        <v>0.11657909696491005</v>
      </c>
      <c r="J187" s="100">
        <v>52545819.564999975</v>
      </c>
      <c r="M187" s="10">
        <v>0.11489391083733513</v>
      </c>
      <c r="N187" s="100">
        <v>55589028.694999933</v>
      </c>
      <c r="Q187" s="78">
        <v>0.11386750068414563</v>
      </c>
      <c r="R187" s="97">
        <v>58546611.959999964</v>
      </c>
    </row>
    <row r="188" spans="1:19">
      <c r="A188" s="56" t="s">
        <v>96</v>
      </c>
      <c r="B188" s="24" t="s">
        <v>108</v>
      </c>
      <c r="C188" s="55"/>
      <c r="D188" s="55"/>
      <c r="E188" s="10">
        <v>0.16943717436710121</v>
      </c>
      <c r="F188" s="100">
        <v>62712028.190100007</v>
      </c>
      <c r="H188" s="55"/>
      <c r="I188" s="10">
        <v>0.17007789738315704</v>
      </c>
      <c r="J188" s="100">
        <v>76659390.410100073</v>
      </c>
      <c r="L188" s="55"/>
      <c r="M188" s="10">
        <v>0.17013111924693725</v>
      </c>
      <c r="N188" s="100">
        <v>82314402.920100018</v>
      </c>
      <c r="Q188" s="78">
        <v>0.16914440333977901</v>
      </c>
      <c r="R188" s="97">
        <v>86968025.890100062</v>
      </c>
    </row>
    <row r="189" spans="1:19">
      <c r="A189" s="56"/>
      <c r="B189" s="24" t="s">
        <v>109</v>
      </c>
      <c r="E189" s="10">
        <v>0.18507636865046201</v>
      </c>
      <c r="F189" s="100">
        <v>68500401.352199927</v>
      </c>
      <c r="I189" s="10">
        <v>0.18642907858628091</v>
      </c>
      <c r="J189" s="100">
        <v>84029375.592199892</v>
      </c>
      <c r="M189" s="10">
        <v>0.18825269087744806</v>
      </c>
      <c r="N189" s="100">
        <v>91082148.382199973</v>
      </c>
      <c r="Q189" s="78">
        <v>0.1870000531729227</v>
      </c>
      <c r="R189" s="97">
        <v>96148764.869999856</v>
      </c>
    </row>
    <row r="190" spans="1:19">
      <c r="A190" s="56"/>
      <c r="B190" s="24" t="s">
        <v>110</v>
      </c>
      <c r="E190" s="10">
        <v>0.20074186903678187</v>
      </c>
      <c r="F190" s="100">
        <v>74298510.920000091</v>
      </c>
      <c r="I190" s="10">
        <v>0.19429778304988696</v>
      </c>
      <c r="J190" s="100">
        <v>87576045.070000067</v>
      </c>
      <c r="M190" s="10">
        <v>0.19739824651819057</v>
      </c>
      <c r="N190" s="100">
        <v>95507035.229900092</v>
      </c>
      <c r="Q190" s="78">
        <v>0.19961572282139947</v>
      </c>
      <c r="R190" s="97">
        <v>102635292.72990009</v>
      </c>
    </row>
    <row r="191" spans="1:19">
      <c r="A191" s="93" t="s">
        <v>200</v>
      </c>
      <c r="B191" s="24" t="s">
        <v>111</v>
      </c>
      <c r="E191" s="10">
        <v>0.21554491220130328</v>
      </c>
      <c r="F191" s="100">
        <v>79777408.120099902</v>
      </c>
      <c r="I191" s="10">
        <v>0.20923299776367679</v>
      </c>
      <c r="J191" s="100">
        <v>94307810.180099964</v>
      </c>
      <c r="M191" s="10">
        <v>0.20636772091391017</v>
      </c>
      <c r="N191" s="100">
        <v>99846728.830100015</v>
      </c>
      <c r="Q191" s="78">
        <v>0.2093831802055455</v>
      </c>
      <c r="R191" s="97">
        <v>107657371.3201001</v>
      </c>
    </row>
    <row r="192" spans="1:19" ht="13.5" thickBot="1">
      <c r="A192" s="93" t="s">
        <v>201</v>
      </c>
      <c r="B192" s="24" t="s">
        <v>112</v>
      </c>
      <c r="E192" s="10">
        <v>0</v>
      </c>
      <c r="F192" s="100">
        <v>0</v>
      </c>
      <c r="G192" s="95"/>
      <c r="I192" s="10">
        <v>0</v>
      </c>
      <c r="J192" s="100">
        <v>0</v>
      </c>
      <c r="K192" s="95"/>
      <c r="M192" s="10">
        <v>0</v>
      </c>
      <c r="N192" s="100">
        <v>0</v>
      </c>
      <c r="O192" s="95"/>
      <c r="Q192" s="78">
        <v>0</v>
      </c>
      <c r="R192" s="97">
        <v>0</v>
      </c>
    </row>
    <row r="193" spans="1:19" ht="13.5" thickBot="1">
      <c r="A193" s="93" t="s">
        <v>202</v>
      </c>
      <c r="E193" s="118">
        <v>1.000000000000004</v>
      </c>
      <c r="F193" s="110">
        <v>370119653.04749995</v>
      </c>
      <c r="G193" s="85">
        <v>0</v>
      </c>
      <c r="I193" s="118">
        <v>1.0000000000000007</v>
      </c>
      <c r="J193" s="110">
        <v>450731056.70749998</v>
      </c>
      <c r="K193" s="85">
        <v>0</v>
      </c>
      <c r="M193" s="118">
        <v>0.99999999999999722</v>
      </c>
      <c r="N193" s="110">
        <v>483829197.64740008</v>
      </c>
      <c r="O193" s="85">
        <v>0</v>
      </c>
      <c r="Q193" s="114">
        <v>0.99999999999999956</v>
      </c>
      <c r="R193" s="110">
        <v>514164371.82020009</v>
      </c>
      <c r="S193" s="85">
        <v>8.3446502685546875E-7</v>
      </c>
    </row>
    <row r="194" spans="1:19">
      <c r="A194" s="93" t="s">
        <v>203</v>
      </c>
      <c r="E194" s="9"/>
      <c r="F194" s="97"/>
      <c r="I194" s="9"/>
      <c r="J194" s="97"/>
      <c r="M194" s="9"/>
      <c r="N194" s="97"/>
      <c r="Q194" s="78"/>
      <c r="R194" s="97"/>
    </row>
    <row r="195" spans="1:19">
      <c r="A195" s="93" t="s">
        <v>204</v>
      </c>
      <c r="B195" s="82" t="s">
        <v>113</v>
      </c>
      <c r="E195" s="9"/>
      <c r="F195" s="97"/>
      <c r="I195" s="9"/>
      <c r="J195" s="97"/>
      <c r="M195" s="9"/>
      <c r="N195" s="97"/>
      <c r="Q195" s="78"/>
      <c r="R195" s="97"/>
    </row>
    <row r="196" spans="1:19">
      <c r="A196" s="84" t="s">
        <v>103</v>
      </c>
      <c r="B196" s="24" t="s">
        <v>114</v>
      </c>
      <c r="E196" s="9">
        <v>0.89575166743429224</v>
      </c>
      <c r="F196" s="97">
        <v>331535296.36749852</v>
      </c>
      <c r="I196" s="9">
        <v>0.89515094554341212</v>
      </c>
      <c r="J196" s="97">
        <v>403472331.59749967</v>
      </c>
      <c r="M196" s="9">
        <v>0.89572382178396814</v>
      </c>
      <c r="N196" s="97">
        <v>433377338.00740129</v>
      </c>
      <c r="Q196" s="78">
        <v>0.89599198221244969</v>
      </c>
      <c r="R196" s="97">
        <v>460687154.69020027</v>
      </c>
    </row>
    <row r="197" spans="1:19">
      <c r="A197" s="84"/>
      <c r="B197" s="24" t="s">
        <v>115</v>
      </c>
      <c r="E197" s="9">
        <v>0.1042483325657078</v>
      </c>
      <c r="F197" s="97">
        <v>38584356.680000015</v>
      </c>
      <c r="I197" s="9">
        <v>0.10484905445658789</v>
      </c>
      <c r="J197" s="97">
        <v>47258725.110000037</v>
      </c>
      <c r="M197" s="9">
        <v>0.10427617821603176</v>
      </c>
      <c r="N197" s="97">
        <v>50451859.640000083</v>
      </c>
      <c r="Q197" s="78">
        <v>0.10400801778755039</v>
      </c>
      <c r="R197" s="97">
        <v>53477217.13000007</v>
      </c>
    </row>
    <row r="198" spans="1:19" ht="13.5" thickBot="1">
      <c r="A198" s="94"/>
      <c r="E198" s="9"/>
      <c r="F198" s="97"/>
      <c r="I198" s="9"/>
      <c r="J198" s="97"/>
      <c r="M198" s="9"/>
      <c r="N198" s="97"/>
      <c r="Q198" s="78"/>
      <c r="R198" s="97"/>
    </row>
    <row r="199" spans="1:19" ht="13.5" thickBot="1">
      <c r="A199" s="94"/>
      <c r="E199" s="116">
        <v>1</v>
      </c>
      <c r="F199" s="110">
        <v>370119653.04749852</v>
      </c>
      <c r="G199" s="85">
        <v>1.430511474609375E-6</v>
      </c>
      <c r="I199" s="116">
        <v>1</v>
      </c>
      <c r="J199" s="110">
        <v>450731056.70749968</v>
      </c>
      <c r="K199" s="85">
        <v>0</v>
      </c>
      <c r="M199" s="116">
        <v>0.99999999999999989</v>
      </c>
      <c r="N199" s="110">
        <v>483829197.64740139</v>
      </c>
      <c r="O199" s="85">
        <v>-1.3113021850585938E-6</v>
      </c>
      <c r="Q199" s="78">
        <v>1</v>
      </c>
      <c r="R199" s="97">
        <v>514164371.82020032</v>
      </c>
      <c r="S199" s="85">
        <v>0</v>
      </c>
    </row>
    <row r="200" spans="1:19">
      <c r="A200" s="76" t="s">
        <v>205</v>
      </c>
      <c r="E200" s="9"/>
      <c r="F200" s="97"/>
      <c r="I200" s="9"/>
      <c r="J200" s="97"/>
      <c r="M200" s="9"/>
      <c r="N200" s="97"/>
      <c r="Q200" s="78"/>
      <c r="R200" s="97"/>
    </row>
    <row r="201" spans="1:19">
      <c r="A201" s="76" t="s">
        <v>206</v>
      </c>
      <c r="B201" s="82" t="s">
        <v>116</v>
      </c>
      <c r="E201" s="9"/>
      <c r="F201" s="97"/>
      <c r="I201" s="9"/>
      <c r="J201" s="97"/>
      <c r="M201" s="9"/>
      <c r="N201" s="97"/>
      <c r="Q201" s="78"/>
      <c r="R201" s="97"/>
    </row>
    <row r="202" spans="1:19">
      <c r="A202" s="76" t="s">
        <v>207</v>
      </c>
      <c r="B202" s="24" t="s">
        <v>117</v>
      </c>
      <c r="E202" s="9">
        <v>0</v>
      </c>
      <c r="F202" s="100">
        <v>0</v>
      </c>
      <c r="I202" s="9">
        <v>0</v>
      </c>
      <c r="J202" s="100">
        <v>0</v>
      </c>
      <c r="M202" s="9">
        <v>0</v>
      </c>
      <c r="N202" s="100">
        <v>0</v>
      </c>
      <c r="Q202" s="78">
        <v>0</v>
      </c>
      <c r="R202" s="97">
        <v>0</v>
      </c>
    </row>
    <row r="203" spans="1:19" ht="13.5" thickBot="1">
      <c r="A203" s="76" t="s">
        <v>208</v>
      </c>
      <c r="B203" s="24" t="s">
        <v>118</v>
      </c>
      <c r="E203" s="9">
        <v>1</v>
      </c>
      <c r="F203" s="100">
        <v>370119653.04749829</v>
      </c>
      <c r="I203" s="9">
        <v>1</v>
      </c>
      <c r="J203" s="100">
        <v>450731056.70749968</v>
      </c>
      <c r="M203" s="9">
        <v>1</v>
      </c>
      <c r="N203" s="100">
        <v>483829197.64740092</v>
      </c>
      <c r="Q203" s="78">
        <v>1</v>
      </c>
      <c r="R203" s="97">
        <v>514164371.82019973</v>
      </c>
    </row>
    <row r="204" spans="1:19" ht="13.5" thickBot="1">
      <c r="A204" s="76" t="s">
        <v>209</v>
      </c>
      <c r="E204" s="116">
        <v>1</v>
      </c>
      <c r="F204" s="110">
        <v>370119653.04749829</v>
      </c>
      <c r="G204" s="85">
        <v>0</v>
      </c>
      <c r="I204" s="116">
        <v>1</v>
      </c>
      <c r="J204" s="110">
        <v>450731056.70749968</v>
      </c>
      <c r="K204" s="85">
        <v>0</v>
      </c>
      <c r="M204" s="116">
        <v>1</v>
      </c>
      <c r="N204" s="110">
        <v>483829197.64740092</v>
      </c>
      <c r="O204" s="85">
        <v>4.76837158203125E-7</v>
      </c>
      <c r="Q204" s="114">
        <v>1</v>
      </c>
      <c r="R204" s="110">
        <v>514164371.82019973</v>
      </c>
      <c r="S204" s="85">
        <v>5.9604644775390625E-7</v>
      </c>
    </row>
    <row r="205" spans="1:19">
      <c r="A205" s="76" t="s">
        <v>210</v>
      </c>
      <c r="E205" s="9"/>
      <c r="F205" s="97"/>
      <c r="I205" s="9"/>
      <c r="J205" s="97"/>
      <c r="M205" s="9"/>
      <c r="N205" s="97"/>
      <c r="Q205" s="78"/>
      <c r="R205" s="97"/>
    </row>
    <row r="206" spans="1:19">
      <c r="A206" s="76" t="s">
        <v>211</v>
      </c>
      <c r="B206" s="82" t="s">
        <v>120</v>
      </c>
      <c r="E206" s="9"/>
      <c r="F206" s="97"/>
      <c r="I206" s="9"/>
      <c r="J206" s="97"/>
      <c r="M206" s="9"/>
      <c r="N206" s="97"/>
      <c r="Q206" s="78"/>
      <c r="R206" s="97"/>
    </row>
    <row r="207" spans="1:19">
      <c r="A207" s="76" t="s">
        <v>212</v>
      </c>
      <c r="B207" s="24" t="s">
        <v>121</v>
      </c>
      <c r="E207" s="9">
        <v>1</v>
      </c>
      <c r="F207" s="100">
        <v>370119653.04749829</v>
      </c>
      <c r="I207" s="9">
        <v>1</v>
      </c>
      <c r="J207" s="100">
        <v>450731056.70749968</v>
      </c>
      <c r="M207" s="9">
        <v>1</v>
      </c>
      <c r="N207" s="100">
        <v>483829197.64739966</v>
      </c>
      <c r="Q207" s="78">
        <v>1</v>
      </c>
      <c r="R207" s="97">
        <v>514164371.8202002</v>
      </c>
    </row>
    <row r="208" spans="1:19" ht="13.5" thickBot="1">
      <c r="A208" s="76" t="s">
        <v>213</v>
      </c>
      <c r="B208" s="24" t="s">
        <v>122</v>
      </c>
      <c r="E208" s="9">
        <v>0</v>
      </c>
      <c r="F208" s="100">
        <v>0</v>
      </c>
      <c r="I208" s="9">
        <v>0</v>
      </c>
      <c r="J208" s="100">
        <v>0</v>
      </c>
      <c r="M208" s="9">
        <v>0</v>
      </c>
      <c r="N208" s="100">
        <v>0</v>
      </c>
      <c r="Q208" s="78">
        <v>0</v>
      </c>
      <c r="R208" s="97">
        <v>0</v>
      </c>
    </row>
    <row r="209" spans="1:19" ht="13.5" thickBot="1">
      <c r="A209" s="76" t="s">
        <v>112</v>
      </c>
      <c r="E209" s="116">
        <v>1</v>
      </c>
      <c r="F209" s="110">
        <v>370119653.04749829</v>
      </c>
      <c r="G209" s="85">
        <v>0</v>
      </c>
      <c r="I209" s="116">
        <v>1</v>
      </c>
      <c r="J209" s="110">
        <v>450731056.70749968</v>
      </c>
      <c r="K209" s="85">
        <v>0</v>
      </c>
      <c r="M209" s="116">
        <v>1</v>
      </c>
      <c r="N209" s="110">
        <v>483829197.64739966</v>
      </c>
      <c r="O209" s="85">
        <v>1.2516975402832031E-6</v>
      </c>
      <c r="Q209" s="114">
        <v>1</v>
      </c>
      <c r="R209" s="110">
        <v>514164371.8202002</v>
      </c>
      <c r="S209" s="112">
        <v>-4.76837158203125E-7</v>
      </c>
    </row>
    <row r="210" spans="1:19">
      <c r="A210" s="94"/>
      <c r="E210" s="9"/>
      <c r="F210" s="97"/>
      <c r="I210" s="9"/>
      <c r="J210" s="97"/>
      <c r="M210" s="9"/>
      <c r="N210" s="97"/>
      <c r="Q210" s="78"/>
      <c r="R210" s="97"/>
    </row>
    <row r="211" spans="1:19">
      <c r="A211" s="94"/>
      <c r="B211" s="82" t="s">
        <v>123</v>
      </c>
      <c r="E211" s="9"/>
      <c r="F211" s="97"/>
      <c r="I211" s="9"/>
      <c r="J211" s="97"/>
      <c r="M211" s="9"/>
      <c r="N211" s="97"/>
      <c r="Q211" s="78"/>
      <c r="R211" s="97"/>
    </row>
    <row r="212" spans="1:19">
      <c r="A212" s="94"/>
      <c r="B212" s="24" t="s">
        <v>124</v>
      </c>
      <c r="E212" s="9">
        <v>7.987874801181051E-3</v>
      </c>
      <c r="F212" s="100">
        <v>2956469.4500000007</v>
      </c>
      <c r="I212" s="9">
        <v>6.9292914555626438E-3</v>
      </c>
      <c r="J212" s="100">
        <v>3123246.8599999989</v>
      </c>
      <c r="M212" s="9">
        <v>7.3189079890557717E-3</v>
      </c>
      <c r="N212" s="100">
        <v>3541101.38</v>
      </c>
      <c r="Q212" s="78">
        <v>7.6787857859988932E-3</v>
      </c>
      <c r="R212" s="97">
        <v>3948158.07</v>
      </c>
    </row>
    <row r="213" spans="1:19">
      <c r="A213" s="84" t="s">
        <v>114</v>
      </c>
      <c r="B213" s="24" t="s">
        <v>125</v>
      </c>
      <c r="E213" s="9">
        <v>0.71229833512398133</v>
      </c>
      <c r="F213" s="100">
        <v>263635612.66240004</v>
      </c>
      <c r="I213" s="9">
        <v>0.73088879126468731</v>
      </c>
      <c r="J213" s="100">
        <v>329434277.22239965</v>
      </c>
      <c r="M213" s="9">
        <v>0.7197982244267136</v>
      </c>
      <c r="N213" s="100">
        <v>348259397.39240003</v>
      </c>
      <c r="Q213" s="78">
        <v>0.7053161043546905</v>
      </c>
      <c r="R213" s="97">
        <v>362648411.73019993</v>
      </c>
    </row>
    <row r="214" spans="1:19">
      <c r="A214" s="84" t="s">
        <v>214</v>
      </c>
      <c r="B214" s="24" t="s">
        <v>126</v>
      </c>
      <c r="E214" s="9">
        <v>0.19977994280031017</v>
      </c>
      <c r="F214" s="100">
        <v>73942483.11510025</v>
      </c>
      <c r="I214" s="9">
        <v>0.18577681244503147</v>
      </c>
      <c r="J214" s="100">
        <v>83735378.985100016</v>
      </c>
      <c r="M214" s="9">
        <v>0.19345436947608952</v>
      </c>
      <c r="N214" s="100">
        <v>93598872.365000069</v>
      </c>
      <c r="Q214" s="78">
        <v>0.20094288197029994</v>
      </c>
      <c r="R214" s="97">
        <v>103317670.67999981</v>
      </c>
    </row>
    <row r="215" spans="1:19">
      <c r="A215" s="84" t="s">
        <v>115</v>
      </c>
      <c r="B215" s="24" t="s">
        <v>127</v>
      </c>
      <c r="E215" s="9">
        <v>1.9065258847776968E-2</v>
      </c>
      <c r="F215" s="100">
        <v>7056426.9899999965</v>
      </c>
      <c r="I215" s="9">
        <v>1.6859686673269259E-2</v>
      </c>
      <c r="J215" s="100">
        <v>7599184.3900000025</v>
      </c>
      <c r="M215" s="9">
        <v>1.8243186568563705E-2</v>
      </c>
      <c r="N215" s="100">
        <v>8826586.3200000022</v>
      </c>
      <c r="Q215" s="78">
        <v>1.867234940066461E-2</v>
      </c>
      <c r="R215" s="97">
        <v>9600656.8000000026</v>
      </c>
    </row>
    <row r="216" spans="1:19">
      <c r="A216" s="56"/>
      <c r="B216" s="24" t="s">
        <v>301</v>
      </c>
      <c r="E216" s="9">
        <v>4.2443925445871708E-2</v>
      </c>
      <c r="F216" s="100">
        <v>15709330.960000005</v>
      </c>
      <c r="I216" s="9">
        <v>4.3298293160803331E-2</v>
      </c>
      <c r="J216" s="100">
        <v>19515885.429999992</v>
      </c>
      <c r="M216" s="9">
        <v>4.4531250066685089E-2</v>
      </c>
      <c r="N216" s="100">
        <v>21545518.989999976</v>
      </c>
      <c r="Q216" s="78">
        <v>5.0375327151328753E-2</v>
      </c>
      <c r="R216" s="97">
        <v>25901198.440000001</v>
      </c>
    </row>
    <row r="217" spans="1:19" ht="13.5" thickBot="1">
      <c r="A217" s="56"/>
      <c r="B217" s="24" t="s">
        <v>129</v>
      </c>
      <c r="E217" s="9">
        <v>1.8424662980878845E-2</v>
      </c>
      <c r="F217" s="100">
        <v>6819329.8700000001</v>
      </c>
      <c r="I217" s="9">
        <v>1.6247125000645984E-2</v>
      </c>
      <c r="J217" s="100">
        <v>7323083.8200000012</v>
      </c>
      <c r="M217" s="9">
        <v>1.6654061472892383E-2</v>
      </c>
      <c r="N217" s="100">
        <v>8057721.1999999983</v>
      </c>
      <c r="Q217" s="78">
        <v>1.7014551337017229E-2</v>
      </c>
      <c r="R217" s="97">
        <v>8748276.1000000034</v>
      </c>
    </row>
    <row r="218" spans="1:19" ht="13.5" thickBot="1">
      <c r="A218" s="56"/>
      <c r="E218" s="116">
        <v>1</v>
      </c>
      <c r="F218" s="110">
        <v>370119653.04750025</v>
      </c>
      <c r="G218" s="85">
        <v>-1.9669532775878906E-6</v>
      </c>
      <c r="I218" s="116">
        <v>1.0000000000000002</v>
      </c>
      <c r="J218" s="110">
        <v>450731056.70749968</v>
      </c>
      <c r="K218" s="85">
        <v>0</v>
      </c>
      <c r="M218" s="116">
        <v>1</v>
      </c>
      <c r="N218" s="110">
        <v>483829197.64740002</v>
      </c>
      <c r="O218" s="85">
        <v>0</v>
      </c>
      <c r="Q218" s="114">
        <v>1</v>
      </c>
      <c r="R218" s="110">
        <v>514164371.82019979</v>
      </c>
      <c r="S218" s="85">
        <v>0</v>
      </c>
    </row>
    <row r="219" spans="1:19">
      <c r="A219" s="84" t="s">
        <v>117</v>
      </c>
      <c r="E219" s="9"/>
      <c r="F219" s="97"/>
      <c r="I219" s="9"/>
      <c r="J219" s="97"/>
      <c r="M219" s="9"/>
      <c r="N219" s="97"/>
      <c r="Q219" s="78"/>
      <c r="R219" s="97"/>
    </row>
    <row r="220" spans="1:19">
      <c r="A220" s="84" t="s">
        <v>118</v>
      </c>
      <c r="B220" s="82" t="s">
        <v>130</v>
      </c>
      <c r="E220" s="9"/>
      <c r="F220" s="97"/>
      <c r="I220" s="9"/>
      <c r="J220" s="97"/>
      <c r="M220" s="9"/>
      <c r="N220" s="97"/>
      <c r="Q220" s="78"/>
      <c r="R220" s="97"/>
    </row>
    <row r="221" spans="1:19">
      <c r="A221" s="84" t="s">
        <v>119</v>
      </c>
      <c r="E221" s="9">
        <v>7.0028244829986541E-2</v>
      </c>
      <c r="F221" s="100">
        <v>25918829.680000003</v>
      </c>
      <c r="I221" s="9">
        <v>6.9359064113231339E-2</v>
      </c>
      <c r="J221" s="100">
        <v>31262284.259999998</v>
      </c>
      <c r="M221" s="9">
        <v>7.1593467670886313E-2</v>
      </c>
      <c r="N221" s="100">
        <v>34639010.020000011</v>
      </c>
      <c r="Q221" s="78">
        <v>7.3506433431401716E-2</v>
      </c>
      <c r="R221" s="97">
        <v>37794389.170000002</v>
      </c>
    </row>
    <row r="222" spans="1:19">
      <c r="A222" s="56"/>
      <c r="E222" s="9">
        <v>0.15694092427090153</v>
      </c>
      <c r="F222" s="100">
        <v>58086920.440100051</v>
      </c>
      <c r="I222" s="9">
        <v>0.16120789177669934</v>
      </c>
      <c r="J222" s="100">
        <v>72661403.410099983</v>
      </c>
      <c r="M222" s="9">
        <v>0.16442933981028124</v>
      </c>
      <c r="N222" s="100">
        <v>79555715.550100088</v>
      </c>
      <c r="Q222" s="78">
        <v>0.16442068325508721</v>
      </c>
      <c r="R222" s="97">
        <v>84539257.32009998</v>
      </c>
    </row>
    <row r="223" spans="1:19">
      <c r="A223" s="56"/>
      <c r="E223" s="9">
        <v>0.22107991452509732</v>
      </c>
      <c r="F223" s="100">
        <v>81826021.259799972</v>
      </c>
      <c r="I223" s="9">
        <v>0.22422087896060922</v>
      </c>
      <c r="J223" s="100">
        <v>101063313.70979983</v>
      </c>
      <c r="M223" s="9">
        <v>0.22266781168571104</v>
      </c>
      <c r="N223" s="100">
        <v>107733188.66979997</v>
      </c>
      <c r="Q223" s="78">
        <v>0.21967481822971874</v>
      </c>
      <c r="R223" s="97">
        <v>112948964.91979994</v>
      </c>
    </row>
    <row r="224" spans="1:19">
      <c r="A224" s="56"/>
      <c r="E224" s="9">
        <v>0.19899237927186716</v>
      </c>
      <c r="F224" s="100">
        <v>73650990.375200003</v>
      </c>
      <c r="I224" s="9">
        <v>0.20010963143756069</v>
      </c>
      <c r="J224" s="100">
        <v>90195625.635200083</v>
      </c>
      <c r="M224" s="9">
        <v>0.20000032002124046</v>
      </c>
      <c r="N224" s="100">
        <v>96765994.365100041</v>
      </c>
      <c r="Q224" s="78">
        <v>0.20110315112665642</v>
      </c>
      <c r="R224" s="97">
        <v>103400075.37010002</v>
      </c>
    </row>
    <row r="225" spans="1:19">
      <c r="A225" s="56" t="s">
        <v>121</v>
      </c>
      <c r="B225" s="24" t="s">
        <v>131</v>
      </c>
      <c r="E225" s="9">
        <v>0.64704146289785258</v>
      </c>
      <c r="F225" s="100">
        <v>239482761.75510004</v>
      </c>
      <c r="I225" s="9">
        <v>0.65489746628810053</v>
      </c>
      <c r="J225" s="100">
        <v>295182627.01509988</v>
      </c>
      <c r="M225" s="9">
        <v>0.65869093918811905</v>
      </c>
      <c r="N225" s="100">
        <v>318693908.60500008</v>
      </c>
      <c r="Q225" s="78">
        <v>0.65870508604286404</v>
      </c>
      <c r="R225" s="97">
        <v>338682686.77999997</v>
      </c>
    </row>
    <row r="226" spans="1:19">
      <c r="A226" s="56" t="s">
        <v>215</v>
      </c>
      <c r="B226" s="24" t="s">
        <v>132</v>
      </c>
      <c r="E226" s="9">
        <v>0.1163530012943496</v>
      </c>
      <c r="F226" s="100">
        <v>43064532.470099993</v>
      </c>
      <c r="I226" s="9">
        <v>0.11315662981527888</v>
      </c>
      <c r="J226" s="100">
        <v>51003207.330100045</v>
      </c>
      <c r="M226" s="9">
        <v>0.11303560542858428</v>
      </c>
      <c r="N226" s="100">
        <v>54689926.280100048</v>
      </c>
      <c r="Q226" s="78">
        <v>0.11557710698570291</v>
      </c>
      <c r="R226" s="97">
        <v>59425630.610099971</v>
      </c>
    </row>
    <row r="227" spans="1:19">
      <c r="A227" s="56"/>
      <c r="B227" s="24" t="s">
        <v>133</v>
      </c>
      <c r="E227" s="9">
        <v>0.15559670373626203</v>
      </c>
      <c r="F227" s="100">
        <v>57589398.002199948</v>
      </c>
      <c r="I227" s="9">
        <v>0.15180227804138677</v>
      </c>
      <c r="J227" s="100">
        <v>68422001.192199975</v>
      </c>
      <c r="M227" s="9">
        <v>0.14772176596561398</v>
      </c>
      <c r="N227" s="100">
        <v>71472103.502200037</v>
      </c>
      <c r="Q227" s="78">
        <v>0.14390159451941475</v>
      </c>
      <c r="R227" s="97">
        <v>73989072.950000003</v>
      </c>
    </row>
    <row r="228" spans="1:19">
      <c r="A228" s="56"/>
      <c r="B228" s="24" t="s">
        <v>134</v>
      </c>
      <c r="E228" s="9">
        <v>5.9223917669907873E-2</v>
      </c>
      <c r="F228" s="100">
        <v>21919935.860100009</v>
      </c>
      <c r="I228" s="9">
        <v>5.8890406718358074E-2</v>
      </c>
      <c r="J228" s="100">
        <v>26543735.250099987</v>
      </c>
      <c r="M228" s="9">
        <v>5.9333675002848946E-2</v>
      </c>
      <c r="N228" s="100">
        <v>28707364.37010001</v>
      </c>
      <c r="Q228" s="78">
        <v>6.0071875985411353E-2</v>
      </c>
      <c r="R228" s="97">
        <v>30886818.380099982</v>
      </c>
    </row>
    <row r="229" spans="1:19">
      <c r="A229" s="56"/>
      <c r="B229" s="24" t="s">
        <v>135</v>
      </c>
      <c r="E229" s="9">
        <v>1.6577128394780448E-2</v>
      </c>
      <c r="F229" s="100">
        <v>6135521.0100000007</v>
      </c>
      <c r="I229" s="9">
        <v>1.6683862489821795E-2</v>
      </c>
      <c r="J229" s="100">
        <v>7519934.9699999988</v>
      </c>
      <c r="M229" s="9">
        <v>1.6693820255730487E-2</v>
      </c>
      <c r="N229" s="100">
        <v>8076957.6599999983</v>
      </c>
      <c r="Q229" s="78">
        <v>1.7240491943498255E-2</v>
      </c>
      <c r="R229" s="97">
        <v>8864446.7099999972</v>
      </c>
    </row>
    <row r="230" spans="1:19">
      <c r="A230" s="84" t="s">
        <v>124</v>
      </c>
      <c r="B230" s="24" t="s">
        <v>136</v>
      </c>
      <c r="E230" s="9">
        <v>5.20778600684744E-3</v>
      </c>
      <c r="F230" s="100">
        <v>1927503.95</v>
      </c>
      <c r="I230" s="9">
        <v>4.5693566470538065E-3</v>
      </c>
      <c r="J230" s="100">
        <v>2059550.9500000009</v>
      </c>
      <c r="M230" s="9">
        <v>4.5241941591032918E-3</v>
      </c>
      <c r="N230" s="100">
        <v>2188937.23</v>
      </c>
      <c r="Q230" s="78">
        <v>4.5038445231086388E-3</v>
      </c>
      <c r="R230" s="97">
        <v>2315716.3900000011</v>
      </c>
    </row>
    <row r="231" spans="1:19" ht="13.5" thickBot="1">
      <c r="A231" s="84" t="s">
        <v>125</v>
      </c>
      <c r="B231" s="24" t="s">
        <v>137</v>
      </c>
      <c r="E231" s="9">
        <v>0</v>
      </c>
      <c r="F231" s="100">
        <v>0</v>
      </c>
      <c r="I231" s="9">
        <v>0</v>
      </c>
      <c r="J231" s="100">
        <v>0</v>
      </c>
      <c r="M231" s="9">
        <v>0</v>
      </c>
      <c r="N231" s="100">
        <v>0</v>
      </c>
      <c r="Q231" s="78">
        <v>0</v>
      </c>
      <c r="R231" s="97">
        <v>0</v>
      </c>
    </row>
    <row r="232" spans="1:19" ht="13.5" thickBot="1">
      <c r="A232" s="84" t="s">
        <v>126</v>
      </c>
      <c r="E232" s="116">
        <v>0.99999999999999989</v>
      </c>
      <c r="F232" s="110">
        <v>370119653.04750001</v>
      </c>
      <c r="G232" s="85">
        <v>0</v>
      </c>
      <c r="I232" s="116">
        <v>0.99999999999999989</v>
      </c>
      <c r="J232" s="110">
        <v>450731056.70749992</v>
      </c>
      <c r="K232" s="85">
        <v>0</v>
      </c>
      <c r="M232" s="116">
        <v>1</v>
      </c>
      <c r="N232" s="110">
        <v>483829197.6474002</v>
      </c>
      <c r="O232" s="85">
        <v>0</v>
      </c>
      <c r="Q232" s="114">
        <v>0.99999999999999989</v>
      </c>
      <c r="R232" s="110">
        <v>514164371.82019991</v>
      </c>
      <c r="S232" s="85">
        <v>0</v>
      </c>
    </row>
    <row r="233" spans="1:19" ht="13.5" thickBot="1">
      <c r="A233" s="84" t="s">
        <v>127</v>
      </c>
      <c r="E233" s="9"/>
      <c r="F233" s="97"/>
      <c r="I233" s="9"/>
      <c r="J233" s="97"/>
      <c r="M233" s="9"/>
      <c r="N233" s="97"/>
      <c r="Q233" s="78"/>
      <c r="R233" s="97"/>
    </row>
    <row r="234" spans="1:19" ht="13.5" thickBot="1">
      <c r="A234" s="84" t="s">
        <v>128</v>
      </c>
      <c r="B234" s="82" t="s">
        <v>138</v>
      </c>
      <c r="E234" s="116">
        <v>3.7365005792397425E-2</v>
      </c>
      <c r="F234" s="110">
        <v>13829522.979999997</v>
      </c>
      <c r="I234" s="116">
        <v>3.8687554164513839E-2</v>
      </c>
      <c r="J234" s="110">
        <v>17437682.169999998</v>
      </c>
      <c r="M234" s="116">
        <v>3.8530966342353708E-2</v>
      </c>
      <c r="N234" s="110">
        <v>18642406.530000001</v>
      </c>
      <c r="Q234" s="114">
        <v>3.6633378161384254E-2</v>
      </c>
      <c r="R234" s="110">
        <v>18835577.870000001</v>
      </c>
    </row>
    <row r="235" spans="1:19">
      <c r="A235" s="84" t="s">
        <v>129</v>
      </c>
      <c r="F235" s="97"/>
      <c r="J235" s="97"/>
      <c r="N235" s="97"/>
      <c r="Q235" s="78"/>
      <c r="R235" s="97"/>
    </row>
    <row r="236" spans="1:19">
      <c r="A236" s="56" t="s">
        <v>216</v>
      </c>
      <c r="F236" s="97"/>
      <c r="J236" s="97"/>
      <c r="N236" s="97"/>
      <c r="Q236" s="78"/>
      <c r="R236" s="97"/>
    </row>
    <row r="237" spans="1:19">
      <c r="A237" s="56" t="s">
        <v>217</v>
      </c>
      <c r="F237" s="97"/>
      <c r="J237" s="97"/>
      <c r="N237" s="97"/>
      <c r="Q237" s="78"/>
      <c r="R237" s="97"/>
    </row>
    <row r="238" spans="1:19">
      <c r="A238" s="84" t="s">
        <v>218</v>
      </c>
      <c r="F238" s="97"/>
      <c r="J238" s="97"/>
      <c r="N238" s="97"/>
      <c r="Q238" s="78"/>
      <c r="R238" s="97"/>
    </row>
    <row r="239" spans="1:19" hidden="1" outlineLevel="1">
      <c r="A239" s="56" t="s">
        <v>219</v>
      </c>
      <c r="F239" s="97"/>
      <c r="J239" s="97"/>
      <c r="N239" s="97"/>
      <c r="Q239" s="78"/>
      <c r="R239" s="97"/>
    </row>
    <row r="240" spans="1:19" hidden="1" outlineLevel="1">
      <c r="A240" s="56" t="s">
        <v>220</v>
      </c>
      <c r="F240" s="97"/>
      <c r="J240" s="97"/>
      <c r="N240" s="97"/>
      <c r="Q240" s="78"/>
      <c r="R240" s="97"/>
    </row>
    <row r="241" spans="1:19" hidden="1" outlineLevel="1">
      <c r="A241" s="84" t="s">
        <v>221</v>
      </c>
      <c r="F241" s="97"/>
      <c r="J241" s="97"/>
      <c r="N241" s="97"/>
      <c r="Q241" s="78"/>
      <c r="R241" s="97"/>
    </row>
    <row r="242" spans="1:19" hidden="1" outlineLevel="1">
      <c r="A242" s="84" t="s">
        <v>222</v>
      </c>
      <c r="F242" s="97"/>
      <c r="J242" s="97"/>
      <c r="N242" s="97"/>
      <c r="Q242" s="78"/>
      <c r="R242" s="97"/>
    </row>
    <row r="243" spans="1:19" collapsed="1">
      <c r="A243" s="84"/>
      <c r="F243" s="97"/>
      <c r="J243" s="97"/>
      <c r="N243" s="97"/>
      <c r="Q243" s="78"/>
      <c r="R243" s="97"/>
    </row>
    <row r="244" spans="1:19">
      <c r="A244" s="76" t="s">
        <v>223</v>
      </c>
      <c r="F244" s="97"/>
      <c r="J244" s="97"/>
      <c r="N244" s="97"/>
      <c r="Q244" s="78"/>
      <c r="R244" s="97"/>
    </row>
    <row r="245" spans="1:19">
      <c r="A245" s="76" t="s">
        <v>224</v>
      </c>
      <c r="F245" s="97"/>
      <c r="J245" s="97"/>
      <c r="N245" s="97"/>
      <c r="Q245" s="78"/>
      <c r="R245" s="97"/>
    </row>
    <row r="246" spans="1:19">
      <c r="A246" s="76" t="s">
        <v>225</v>
      </c>
      <c r="F246" s="97"/>
      <c r="J246" s="97"/>
      <c r="N246" s="97"/>
      <c r="Q246" s="78"/>
      <c r="R246" s="97"/>
    </row>
    <row r="247" spans="1:19">
      <c r="A247" s="76" t="s">
        <v>226</v>
      </c>
      <c r="F247" s="97"/>
      <c r="J247" s="97"/>
      <c r="N247" s="97"/>
      <c r="Q247" s="78"/>
      <c r="R247" s="97"/>
    </row>
    <row r="248" spans="1:19">
      <c r="A248" s="76" t="s">
        <v>227</v>
      </c>
      <c r="F248" s="97"/>
      <c r="J248" s="97"/>
      <c r="N248" s="97"/>
      <c r="Q248" s="78"/>
      <c r="R248" s="97"/>
    </row>
    <row r="249" spans="1:19">
      <c r="A249" s="76" t="s">
        <v>228</v>
      </c>
      <c r="F249" s="97"/>
      <c r="J249" s="97"/>
      <c r="N249" s="97"/>
      <c r="Q249" s="78"/>
      <c r="R249" s="97"/>
    </row>
    <row r="250" spans="1:19">
      <c r="A250" s="76" t="s">
        <v>229</v>
      </c>
      <c r="F250" s="97"/>
      <c r="J250" s="97"/>
      <c r="N250" s="97"/>
      <c r="Q250" s="78"/>
      <c r="R250" s="97"/>
      <c r="S250" s="95"/>
    </row>
    <row r="251" spans="1:19">
      <c r="A251" s="76" t="s">
        <v>230</v>
      </c>
      <c r="F251" s="97"/>
      <c r="J251" s="97"/>
      <c r="N251" s="97"/>
      <c r="Q251" s="78"/>
      <c r="R251" s="97"/>
      <c r="S251" s="95"/>
    </row>
    <row r="252" spans="1:19">
      <c r="A252" s="76" t="s">
        <v>231</v>
      </c>
      <c r="F252" s="97"/>
      <c r="J252" s="97"/>
      <c r="N252" s="97"/>
      <c r="Q252" s="78"/>
      <c r="R252" s="97"/>
      <c r="S252" s="95"/>
    </row>
    <row r="253" spans="1:19">
      <c r="A253" s="84"/>
      <c r="F253" s="97"/>
      <c r="J253" s="97"/>
      <c r="N253" s="97"/>
      <c r="Q253" s="78"/>
      <c r="R253" s="97"/>
    </row>
    <row r="254" spans="1:19">
      <c r="A254" s="84"/>
      <c r="F254" s="97"/>
      <c r="J254" s="97"/>
      <c r="N254" s="97"/>
      <c r="Q254" s="78"/>
      <c r="R254" s="97"/>
    </row>
    <row r="255" spans="1:19" ht="12.75" customHeight="1">
      <c r="A255" s="84"/>
      <c r="F255" s="97"/>
      <c r="J255" s="97"/>
      <c r="N255" s="97"/>
      <c r="Q255" s="78"/>
      <c r="R255" s="97"/>
    </row>
    <row r="256" spans="1:19" ht="12.75" customHeight="1">
      <c r="A256" s="84"/>
      <c r="F256" s="97"/>
      <c r="J256" s="97"/>
      <c r="N256" s="97"/>
      <c r="Q256" s="78"/>
      <c r="R256" s="97"/>
    </row>
    <row r="257" spans="1:18">
      <c r="A257" s="84"/>
      <c r="F257" s="97"/>
      <c r="J257" s="97"/>
      <c r="N257" s="97"/>
      <c r="Q257" s="78"/>
      <c r="R257" s="97"/>
    </row>
    <row r="258" spans="1:18">
      <c r="A258" s="84"/>
      <c r="F258" s="97"/>
      <c r="J258" s="97"/>
      <c r="N258" s="97"/>
      <c r="Q258" s="78"/>
      <c r="R258" s="97"/>
    </row>
    <row r="259" spans="1:18">
      <c r="A259" s="84"/>
      <c r="F259" s="97"/>
      <c r="J259" s="97"/>
      <c r="N259" s="97"/>
      <c r="Q259" s="78"/>
      <c r="R259" s="97"/>
    </row>
    <row r="260" spans="1:18">
      <c r="F260" s="97"/>
      <c r="J260" s="97"/>
      <c r="N260" s="97"/>
      <c r="Q260" s="78"/>
      <c r="R260" s="97"/>
    </row>
    <row r="261" spans="1:18">
      <c r="F261" s="97"/>
      <c r="J261" s="97"/>
      <c r="N261" s="97"/>
      <c r="Q261" s="78"/>
      <c r="R261" s="97"/>
    </row>
    <row r="262" spans="1:18">
      <c r="F262" s="97"/>
      <c r="J262" s="97"/>
      <c r="N262" s="97"/>
      <c r="Q262" s="78"/>
      <c r="R262" s="97"/>
    </row>
    <row r="263" spans="1:18">
      <c r="F263" s="97"/>
      <c r="J263" s="97"/>
      <c r="N263" s="97"/>
      <c r="Q263" s="78"/>
      <c r="R263" s="97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C79A43FC-14F3-4B77-BF02-482619ACF4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ZHOU Nicole (Treasury) (CNH)</cp:lastModifiedBy>
  <cp:lastPrinted>2013-10-09T02:16:10Z</cp:lastPrinted>
  <dcterms:created xsi:type="dcterms:W3CDTF">2002-07-29T05:07:38Z</dcterms:created>
  <dcterms:modified xsi:type="dcterms:W3CDTF">2025-05-20T23:55:26Z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policy="18fbfd49-c8e6-4618-a77f-5ef25245836c" origin="userSelected" xmlns="http://www.boldonj</vt:lpwstr>
  </property>
  <property fmtid="{D5CDD505-2E9C-101B-9397-08002B2CF9AE}" pid="6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7" name="bjDocumentSecurityLabel">
    <vt:lpwstr>CNH Industrial: GENERAL BUSINESS  Contains no personal data</vt:lpwstr>
  </property>
  <property fmtid="{D5CDD505-2E9C-101B-9397-08002B2CF9AE}" pid="8" name="CNH-Classification">
    <vt:lpwstr>[GENERAL BUSINESS - Contains no personal data]</vt:lpwstr>
  </property>
  <property fmtid="{D5CDD505-2E9C-101B-9397-08002B2CF9AE}" pid="9" name="CNH-LabelledBy:">
    <vt:lpwstr>F58964B,11/08/2021 8:15:20 PM,GENERAL BUSINESS</vt:lpwstr>
  </property>
  <property fmtid="{D5CDD505-2E9C-101B-9397-08002B2CF9AE}" pid="10" name="MSIP_Label_7feb0fb4-c8a5-4461-a7eb-fddbf6a063ea_Enabled">
    <vt:lpwstr>true</vt:lpwstr>
  </property>
  <property fmtid="{D5CDD505-2E9C-101B-9397-08002B2CF9AE}" pid="11" name="MSIP_Label_7feb0fb4-c8a5-4461-a7eb-fddbf6a063ea_SetDate">
    <vt:lpwstr>2024-08-15T03:46:58Z</vt:lpwstr>
  </property>
  <property fmtid="{D5CDD505-2E9C-101B-9397-08002B2CF9AE}" pid="12" name="MSIP_Label_7feb0fb4-c8a5-4461-a7eb-fddbf6a063ea_Method">
    <vt:lpwstr>Standard</vt:lpwstr>
  </property>
  <property fmtid="{D5CDD505-2E9C-101B-9397-08002B2CF9AE}" pid="13" name="MSIP_Label_7feb0fb4-c8a5-4461-a7eb-fddbf6a063ea_Name">
    <vt:lpwstr>General Business</vt:lpwstr>
  </property>
  <property fmtid="{D5CDD505-2E9C-101B-9397-08002B2CF9AE}" pid="14" name="MSIP_Label_7feb0fb4-c8a5-4461-a7eb-fddbf6a063ea_SiteId">
    <vt:lpwstr>79310fb0-d39b-486b-b77b-25f3e0c82a0e</vt:lpwstr>
  </property>
  <property fmtid="{D5CDD505-2E9C-101B-9397-08002B2CF9AE}" pid="15" name="MSIP_Label_7feb0fb4-c8a5-4461-a7eb-fddbf6a063ea_ActionId">
    <vt:lpwstr>77e92b50-a269-4db2-8931-cb8d8e2b6be5</vt:lpwstr>
  </property>
  <property fmtid="{D5CDD505-2E9C-101B-9397-08002B2CF9AE}" pid="16" name="MSIP_Label_7feb0fb4-c8a5-4461-a7eb-fddbf6a063ea_ContentBits">
    <vt:lpwstr>1</vt:lpwstr>
  </property>
</Properties>
</file>